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 tabRatio="601"/>
  </bookViews>
  <sheets>
    <sheet name="10" sheetId="6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'10'!$A$1:$AA$22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AA8" i="6" l="1"/>
  <c r="AA17" i="6"/>
  <c r="AA14" i="6"/>
  <c r="AA13" i="6" s="1"/>
  <c r="AA7" i="6" s="1"/>
  <c r="Z17" i="6"/>
  <c r="Y17" i="6"/>
  <c r="W17" i="6"/>
  <c r="U17" i="6"/>
  <c r="X17" i="6"/>
  <c r="R17" i="6"/>
  <c r="S17" i="6"/>
  <c r="T17" i="6"/>
  <c r="V17" i="6"/>
  <c r="R14" i="6"/>
  <c r="S14" i="6"/>
  <c r="T14" i="6"/>
  <c r="U14" i="6"/>
  <c r="U13" i="6" s="1"/>
  <c r="V14" i="6"/>
  <c r="W14" i="6"/>
  <c r="X14" i="6"/>
  <c r="Y14" i="6"/>
  <c r="R8" i="6"/>
  <c r="S8" i="6"/>
  <c r="T8" i="6"/>
  <c r="U8" i="6"/>
  <c r="V8" i="6"/>
  <c r="W8" i="6"/>
  <c r="X8" i="6"/>
  <c r="Y8" i="6"/>
  <c r="Z14" i="6"/>
  <c r="Z8" i="6"/>
  <c r="K17" i="6"/>
  <c r="K13" i="6" s="1"/>
  <c r="K7" i="6" s="1"/>
  <c r="L17" i="6"/>
  <c r="I17" i="6"/>
  <c r="H17" i="6"/>
  <c r="M17" i="6"/>
  <c r="L14" i="6"/>
  <c r="K14" i="6"/>
  <c r="J14" i="6"/>
  <c r="J13" i="6" s="1"/>
  <c r="I14" i="6"/>
  <c r="H14" i="6"/>
  <c r="G14" i="6"/>
  <c r="G13" i="6" s="1"/>
  <c r="F14" i="6"/>
  <c r="F13" i="6" s="1"/>
  <c r="E14" i="6"/>
  <c r="E13" i="6"/>
  <c r="D14" i="6"/>
  <c r="D13" i="6"/>
  <c r="D7" i="6" s="1"/>
  <c r="C14" i="6"/>
  <c r="C13" i="6" s="1"/>
  <c r="B14" i="6"/>
  <c r="B13" i="6" s="1"/>
  <c r="M14" i="6"/>
  <c r="L8" i="6"/>
  <c r="K8" i="6"/>
  <c r="J8" i="6"/>
  <c r="I8" i="6"/>
  <c r="H8" i="6"/>
  <c r="G8" i="6"/>
  <c r="F8" i="6"/>
  <c r="E8" i="6"/>
  <c r="D8" i="6"/>
  <c r="C8" i="6"/>
  <c r="B8" i="6"/>
  <c r="B7" i="6" s="1"/>
  <c r="M8" i="6"/>
  <c r="L13" i="6" l="1"/>
  <c r="L7" i="6" s="1"/>
  <c r="Y13" i="6"/>
  <c r="Y7" i="6" s="1"/>
  <c r="X13" i="6"/>
  <c r="F7" i="6"/>
  <c r="H13" i="6"/>
  <c r="H7" i="6" s="1"/>
  <c r="C7" i="6"/>
  <c r="I13" i="6"/>
  <c r="I7" i="6" s="1"/>
  <c r="U7" i="6"/>
  <c r="E7" i="6"/>
  <c r="M13" i="6"/>
  <c r="M7" i="6" s="1"/>
  <c r="S13" i="6"/>
  <c r="S7" i="6" s="1"/>
  <c r="G7" i="6"/>
  <c r="Z13" i="6"/>
  <c r="Z7" i="6" s="1"/>
  <c r="R13" i="6"/>
  <c r="R7" i="6" s="1"/>
  <c r="W13" i="6"/>
  <c r="W7" i="6" s="1"/>
  <c r="V13" i="6"/>
  <c r="V7" i="6" s="1"/>
  <c r="X7" i="6"/>
  <c r="T13" i="6"/>
  <c r="T7" i="6" s="1"/>
  <c r="J7" i="6"/>
</calcChain>
</file>

<file path=xl/sharedStrings.xml><?xml version="1.0" encoding="utf-8"?>
<sst xmlns="http://schemas.openxmlformats.org/spreadsheetml/2006/main" count="70" uniqueCount="17">
  <si>
    <t>Total</t>
  </si>
  <si>
    <t xml:space="preserve">Ámbito de operación </t>
  </si>
  <si>
    <t>y tipo de servicio</t>
  </si>
  <si>
    <t>Nacional</t>
  </si>
  <si>
    <t xml:space="preserve">    Compañías nacionales</t>
  </si>
  <si>
    <t xml:space="preserve">    Compañías extranjeras</t>
  </si>
  <si>
    <t>Internacional</t>
  </si>
  <si>
    <t>Fuente: Ministerio de Transportes y Comunicaciones - Dirección General de Aeronáutica Civil.</t>
  </si>
  <si>
    <t>-</t>
  </si>
  <si>
    <t>Regular mixto</t>
  </si>
  <si>
    <t>No regular mixto</t>
  </si>
  <si>
    <t xml:space="preserve">No regular mixto </t>
  </si>
  <si>
    <t xml:space="preserve">Especial </t>
  </si>
  <si>
    <t>Especial privado</t>
  </si>
  <si>
    <r>
      <t xml:space="preserve">Nota: </t>
    </r>
    <r>
      <rPr>
        <sz val="7"/>
        <rFont val="Arial Narrow"/>
        <family val="2"/>
      </rPr>
      <t>Las diferencias en totales y subtotales se deben al redondeo de cifras.</t>
    </r>
  </si>
  <si>
    <t xml:space="preserve">           (Miles de pasajeros)</t>
  </si>
  <si>
    <t>19.12 TRÁFICO AÉREO DE PASAJEROS, SEGÚN ÁMBITO DE OPERACIÓN Y TIPO DE SERVICIO, 2008-2015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</si>
</sst>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\ ###\ ##0"/>
    <numFmt numFmtId="166" formatCode="##"/>
  </numFmts>
  <fonts count="12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Times New Roman"/>
      <family val="1"/>
    </font>
    <font>
      <sz val="6.5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6" fillId="0" borderId="0"/>
  </cellStyleXfs>
  <cellXfs count="36">
    <xf numFmtId="0" fontId="0" fillId="0" borderId="0" xfId="0"/>
    <xf numFmtId="49" fontId="1" fillId="0" borderId="0" xfId="2" quotePrefix="1" applyNumberFormat="1" applyFont="1" applyFill="1" applyBorder="1" applyAlignment="1" applyProtection="1">
      <alignment horizontal="left" vertical="center"/>
    </xf>
    <xf numFmtId="0" fontId="3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2" applyFont="1" applyFill="1" applyBorder="1" applyAlignment="1">
      <alignment vertical="center"/>
    </xf>
    <xf numFmtId="49" fontId="9" fillId="0" borderId="0" xfId="2" quotePrefix="1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right" vertical="center"/>
    </xf>
    <xf numFmtId="0" fontId="10" fillId="0" borderId="2" xfId="2" applyFont="1" applyFill="1" applyBorder="1" applyAlignment="1" applyProtection="1">
      <alignment horizontal="left"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165" fontId="10" fillId="0" borderId="0" xfId="1" applyNumberFormat="1" applyFont="1" applyFill="1" applyBorder="1" applyAlignment="1" applyProtection="1">
      <alignment horizontal="right" vertical="center"/>
    </xf>
    <xf numFmtId="0" fontId="9" fillId="0" borderId="2" xfId="2" applyFont="1" applyFill="1" applyBorder="1" applyAlignment="1" applyProtection="1">
      <alignment horizontal="left" vertical="center"/>
    </xf>
    <xf numFmtId="165" fontId="9" fillId="0" borderId="0" xfId="1" applyNumberFormat="1" applyFont="1" applyFill="1" applyBorder="1" applyAlignment="1" applyProtection="1">
      <alignment horizontal="right" vertical="center"/>
    </xf>
    <xf numFmtId="0" fontId="9" fillId="0" borderId="2" xfId="2" quotePrefix="1" applyFont="1" applyFill="1" applyBorder="1" applyAlignment="1" applyProtection="1">
      <alignment horizontal="left" vertical="center"/>
    </xf>
    <xf numFmtId="165" fontId="9" fillId="0" borderId="0" xfId="2" applyNumberFormat="1" applyFont="1" applyFill="1" applyBorder="1" applyAlignment="1" applyProtection="1">
      <alignment horizontal="right" vertical="center"/>
    </xf>
    <xf numFmtId="0" fontId="9" fillId="0" borderId="3" xfId="2" applyFont="1" applyFill="1" applyBorder="1" applyAlignment="1" applyProtection="1">
      <alignment horizontal="left" vertical="center"/>
    </xf>
    <xf numFmtId="0" fontId="9" fillId="0" borderId="4" xfId="2" applyFont="1" applyFill="1" applyBorder="1" applyAlignment="1" applyProtection="1">
      <alignment horizontal="left" vertical="center"/>
    </xf>
    <xf numFmtId="3" fontId="9" fillId="0" borderId="4" xfId="2" applyNumberFormat="1" applyFont="1" applyFill="1" applyBorder="1" applyAlignment="1" applyProtection="1">
      <alignment horizontal="right" vertical="center"/>
    </xf>
    <xf numFmtId="164" fontId="9" fillId="0" borderId="4" xfId="2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top"/>
    </xf>
    <xf numFmtId="166" fontId="10" fillId="0" borderId="0" xfId="1" applyNumberFormat="1" applyFont="1" applyFill="1" applyBorder="1" applyAlignment="1" applyProtection="1">
      <alignment horizontal="right" vertical="center"/>
    </xf>
    <xf numFmtId="166" fontId="11" fillId="0" borderId="0" xfId="1" applyNumberFormat="1" applyFont="1" applyFill="1" applyBorder="1" applyAlignment="1" applyProtection="1">
      <alignment horizontal="right" vertical="center"/>
    </xf>
    <xf numFmtId="166" fontId="3" fillId="0" borderId="0" xfId="2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 applyProtection="1">
      <alignment horizontal="right" vertical="center"/>
    </xf>
    <xf numFmtId="166" fontId="7" fillId="0" borderId="0" xfId="1" applyNumberFormat="1" applyFont="1" applyFill="1" applyBorder="1" applyAlignment="1" applyProtection="1">
      <alignment horizontal="right" vertical="center"/>
    </xf>
    <xf numFmtId="166" fontId="5" fillId="0" borderId="0" xfId="2" applyNumberFormat="1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0" fontId="10" fillId="0" borderId="5" xfId="2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</cellXfs>
  <cellStyles count="4">
    <cellStyle name="Normal" xfId="0" builtinId="0"/>
    <cellStyle name="Normal_IEC17004" xfId="1"/>
    <cellStyle name="Normal_IEC17007" xfId="2"/>
    <cellStyle name="Normal_IEC1700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uregui\SIP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tabSelected="1" zoomScale="120" zoomScaleNormal="120" zoomScaleSheetLayoutView="110" workbookViewId="0">
      <selection activeCell="AA19" sqref="AA19"/>
    </sheetView>
  </sheetViews>
  <sheetFormatPr baseColWidth="10" defaultColWidth="7.140625" defaultRowHeight="9.75" customHeight="1" x14ac:dyDescent="0.2"/>
  <cols>
    <col min="1" max="1" width="15.7109375" style="2" customWidth="1"/>
    <col min="2" max="13" width="5.7109375" style="2" hidden="1" customWidth="1"/>
    <col min="14" max="16" width="6.7109375" style="2" hidden="1" customWidth="1"/>
    <col min="17" max="17" width="6" style="2" hidden="1" customWidth="1"/>
    <col min="18" max="19" width="6.7109375" style="2" hidden="1" customWidth="1"/>
    <col min="20" max="23" width="6.7109375" style="2" customWidth="1"/>
    <col min="24" max="24" width="7.28515625" style="2" customWidth="1"/>
    <col min="25" max="27" width="6.7109375" style="2" customWidth="1"/>
    <col min="28" max="31" width="5" style="4" customWidth="1"/>
    <col min="32" max="36" width="5" style="2" customWidth="1"/>
    <col min="37" max="39" width="7.140625" style="2" customWidth="1"/>
    <col min="40" max="43" width="9.42578125" style="2" customWidth="1"/>
    <col min="44" max="16384" width="7.140625" style="2"/>
  </cols>
  <sheetData>
    <row r="1" spans="1:37" ht="13.5" customHeight="1" x14ac:dyDescent="0.2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7" ht="12" customHeight="1" x14ac:dyDescent="0.2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37" ht="3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37" ht="12" customHeight="1" x14ac:dyDescent="0.2">
      <c r="A4" s="10" t="s">
        <v>1</v>
      </c>
      <c r="B4" s="33">
        <v>1990</v>
      </c>
      <c r="C4" s="33">
        <v>1991</v>
      </c>
      <c r="D4" s="33">
        <v>1992</v>
      </c>
      <c r="E4" s="33">
        <v>1993</v>
      </c>
      <c r="F4" s="33">
        <v>1994</v>
      </c>
      <c r="G4" s="33">
        <v>1995</v>
      </c>
      <c r="H4" s="33">
        <v>1996</v>
      </c>
      <c r="I4" s="33">
        <v>1997</v>
      </c>
      <c r="J4" s="33">
        <v>1998</v>
      </c>
      <c r="K4" s="33">
        <v>1999</v>
      </c>
      <c r="L4" s="33">
        <v>2000</v>
      </c>
      <c r="M4" s="33">
        <v>2001</v>
      </c>
      <c r="N4" s="33">
        <v>2002</v>
      </c>
      <c r="O4" s="33">
        <v>2003</v>
      </c>
      <c r="P4" s="33">
        <v>2004</v>
      </c>
      <c r="Q4" s="33">
        <v>2005</v>
      </c>
      <c r="R4" s="33">
        <v>2006</v>
      </c>
      <c r="S4" s="33">
        <v>2007</v>
      </c>
      <c r="T4" s="33">
        <v>2008</v>
      </c>
      <c r="U4" s="33">
        <v>2009</v>
      </c>
      <c r="V4" s="33">
        <v>2010</v>
      </c>
      <c r="W4" s="33">
        <v>2011</v>
      </c>
      <c r="X4" s="33">
        <v>2012</v>
      </c>
      <c r="Y4" s="33">
        <v>2013</v>
      </c>
      <c r="Z4" s="33">
        <v>2014</v>
      </c>
      <c r="AA4" s="33">
        <v>2015</v>
      </c>
      <c r="AB4" s="5"/>
      <c r="AC4" s="5"/>
      <c r="AD4" s="5"/>
      <c r="AE4" s="5"/>
    </row>
    <row r="5" spans="1:37" ht="12" customHeight="1" x14ac:dyDescent="0.2">
      <c r="A5" s="1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37" ht="5.2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7" ht="12" customHeight="1" x14ac:dyDescent="0.2">
      <c r="A7" s="14" t="s">
        <v>0</v>
      </c>
      <c r="B7" s="15">
        <f t="shared" ref="B7:M7" si="0">B8+B13</f>
        <v>2856.1220000000003</v>
      </c>
      <c r="C7" s="15">
        <f t="shared" si="0"/>
        <v>2710.8510000000001</v>
      </c>
      <c r="D7" s="15">
        <f t="shared" si="0"/>
        <v>2715.614</v>
      </c>
      <c r="E7" s="15">
        <f t="shared" si="0"/>
        <v>2948.9470000000001</v>
      </c>
      <c r="F7" s="15">
        <f t="shared" si="0"/>
        <v>3552.8379999999997</v>
      </c>
      <c r="G7" s="15">
        <f t="shared" si="0"/>
        <v>4238.1090000000004</v>
      </c>
      <c r="H7" s="15">
        <f t="shared" si="0"/>
        <v>4410.3620000000001</v>
      </c>
      <c r="I7" s="15">
        <f t="shared" si="0"/>
        <v>4224.0810000000001</v>
      </c>
      <c r="J7" s="15">
        <f t="shared" si="0"/>
        <v>4479.924</v>
      </c>
      <c r="K7" s="15">
        <f t="shared" si="0"/>
        <v>4421.366</v>
      </c>
      <c r="L7" s="15">
        <f t="shared" si="0"/>
        <v>4577.1490000000003</v>
      </c>
      <c r="M7" s="15">
        <f t="shared" si="0"/>
        <v>4240.857</v>
      </c>
      <c r="N7" s="16">
        <v>4218.8760000000002</v>
      </c>
      <c r="O7" s="16">
        <v>4428.1409999999996</v>
      </c>
      <c r="P7" s="16">
        <v>5310.7950000000001</v>
      </c>
      <c r="Q7" s="16">
        <v>5866.3320000000003</v>
      </c>
      <c r="R7" s="16">
        <f t="shared" ref="R7:AA7" si="1">+R8+R13</f>
        <v>6275.1980000000003</v>
      </c>
      <c r="S7" s="16">
        <f t="shared" si="1"/>
        <v>7685.5049999999992</v>
      </c>
      <c r="T7" s="16">
        <f t="shared" si="1"/>
        <v>8754.2010000000009</v>
      </c>
      <c r="U7" s="16">
        <f t="shared" si="1"/>
        <v>9211.4509999999991</v>
      </c>
      <c r="V7" s="16">
        <f t="shared" si="1"/>
        <v>10597.345000000001</v>
      </c>
      <c r="W7" s="16">
        <f t="shared" si="1"/>
        <v>12020.263999999999</v>
      </c>
      <c r="X7" s="16">
        <f t="shared" si="1"/>
        <v>14120.640000000001</v>
      </c>
      <c r="Y7" s="16">
        <f t="shared" si="1"/>
        <v>15908.976999999999</v>
      </c>
      <c r="Z7" s="16">
        <f t="shared" si="1"/>
        <v>16794.710999999999</v>
      </c>
      <c r="AA7" s="16">
        <f t="shared" si="1"/>
        <v>18346</v>
      </c>
      <c r="AB7" s="26"/>
      <c r="AC7" s="27"/>
      <c r="AD7" s="27"/>
      <c r="AE7" s="27"/>
      <c r="AF7" s="27"/>
      <c r="AG7" s="27"/>
      <c r="AH7" s="27"/>
      <c r="AI7" s="28"/>
      <c r="AJ7" s="28"/>
      <c r="AK7" s="28"/>
    </row>
    <row r="8" spans="1:37" ht="12" customHeight="1" x14ac:dyDescent="0.2">
      <c r="A8" s="14" t="s">
        <v>3</v>
      </c>
      <c r="B8" s="15">
        <f t="shared" ref="B8:M8" si="2">SUM(B9:B12)</f>
        <v>1925.6130000000001</v>
      </c>
      <c r="C8" s="15">
        <f t="shared" si="2"/>
        <v>1688.7550000000001</v>
      </c>
      <c r="D8" s="15">
        <f t="shared" si="2"/>
        <v>1914.508</v>
      </c>
      <c r="E8" s="15">
        <f t="shared" si="2"/>
        <v>2035.3009999999999</v>
      </c>
      <c r="F8" s="15">
        <f t="shared" si="2"/>
        <v>2417.5559999999996</v>
      </c>
      <c r="G8" s="15">
        <f t="shared" si="2"/>
        <v>2877.5250000000001</v>
      </c>
      <c r="H8" s="15">
        <f t="shared" si="2"/>
        <v>2875.9670000000001</v>
      </c>
      <c r="I8" s="15">
        <f t="shared" si="2"/>
        <v>2522.837</v>
      </c>
      <c r="J8" s="15">
        <f t="shared" si="2"/>
        <v>2591</v>
      </c>
      <c r="K8" s="15">
        <f t="shared" si="2"/>
        <v>2666</v>
      </c>
      <c r="L8" s="15">
        <f t="shared" si="2"/>
        <v>2560</v>
      </c>
      <c r="M8" s="15">
        <f t="shared" si="2"/>
        <v>2301</v>
      </c>
      <c r="N8" s="16">
        <v>2224.8879999999999</v>
      </c>
      <c r="O8" s="16">
        <v>2398.1320000000001</v>
      </c>
      <c r="P8" s="16">
        <v>2641.1320000000001</v>
      </c>
      <c r="Q8" s="16">
        <v>2832.1820000000002</v>
      </c>
      <c r="R8" s="16">
        <f t="shared" ref="R8:AA8" si="3">+SUM(R9:R12)</f>
        <v>3078.5219999999999</v>
      </c>
      <c r="S8" s="16">
        <f t="shared" si="3"/>
        <v>3790.4939999999997</v>
      </c>
      <c r="T8" s="16">
        <f t="shared" si="3"/>
        <v>4188.9380000000001</v>
      </c>
      <c r="U8" s="16">
        <f t="shared" si="3"/>
        <v>4399.88</v>
      </c>
      <c r="V8" s="16">
        <f t="shared" si="3"/>
        <v>5565.7330000000002</v>
      </c>
      <c r="W8" s="16">
        <f t="shared" si="3"/>
        <v>6269.5250000000005</v>
      </c>
      <c r="X8" s="16">
        <f t="shared" si="3"/>
        <v>7336.5130000000008</v>
      </c>
      <c r="Y8" s="16">
        <f t="shared" si="3"/>
        <v>8409.4539999999997</v>
      </c>
      <c r="Z8" s="16">
        <f t="shared" si="3"/>
        <v>9066.2289999999994</v>
      </c>
      <c r="AA8" s="16">
        <f t="shared" si="3"/>
        <v>10135</v>
      </c>
      <c r="AB8" s="26"/>
      <c r="AC8" s="27"/>
      <c r="AD8" s="27"/>
      <c r="AE8" s="27"/>
      <c r="AF8" s="27"/>
      <c r="AG8" s="27"/>
      <c r="AH8" s="27"/>
      <c r="AI8" s="28"/>
      <c r="AJ8" s="28"/>
    </row>
    <row r="9" spans="1:37" ht="12" customHeight="1" x14ac:dyDescent="0.2">
      <c r="A9" s="17" t="s">
        <v>9</v>
      </c>
      <c r="B9" s="18">
        <v>1801.646</v>
      </c>
      <c r="C9" s="18">
        <v>1547.5930000000001</v>
      </c>
      <c r="D9" s="18">
        <v>1785.0550000000001</v>
      </c>
      <c r="E9" s="18">
        <v>1937.5740000000001</v>
      </c>
      <c r="F9" s="18">
        <v>2338.4299999999998</v>
      </c>
      <c r="G9" s="18">
        <v>2797.9940000000001</v>
      </c>
      <c r="H9" s="18">
        <v>2725.8710000000001</v>
      </c>
      <c r="I9" s="18">
        <v>2267.1930000000002</v>
      </c>
      <c r="J9" s="18">
        <v>2368</v>
      </c>
      <c r="K9" s="18">
        <v>2408</v>
      </c>
      <c r="L9" s="18">
        <v>2264</v>
      </c>
      <c r="M9" s="18">
        <v>2000</v>
      </c>
      <c r="N9" s="18">
        <v>1713.24</v>
      </c>
      <c r="O9" s="18">
        <v>1837.92</v>
      </c>
      <c r="P9" s="18">
        <v>2238.732</v>
      </c>
      <c r="Q9" s="18">
        <v>2166.1770000000001</v>
      </c>
      <c r="R9" s="18">
        <v>1969.396</v>
      </c>
      <c r="S9" s="18">
        <v>2681.2979999999998</v>
      </c>
      <c r="T9" s="18">
        <v>3298.8319999999999</v>
      </c>
      <c r="U9" s="18">
        <v>3725.7939999999999</v>
      </c>
      <c r="V9" s="18">
        <v>4390.0590000000002</v>
      </c>
      <c r="W9" s="18">
        <v>5068.5640000000003</v>
      </c>
      <c r="X9" s="18">
        <v>6316.4120000000003</v>
      </c>
      <c r="Y9" s="18">
        <v>7698.3779999999997</v>
      </c>
      <c r="Z9" s="18">
        <v>8465.49</v>
      </c>
      <c r="AA9" s="18">
        <v>9569</v>
      </c>
      <c r="AB9" s="29"/>
      <c r="AC9" s="30"/>
      <c r="AD9" s="30"/>
      <c r="AE9" s="30"/>
      <c r="AF9" s="30"/>
      <c r="AG9" s="30"/>
      <c r="AH9" s="30"/>
      <c r="AI9" s="28"/>
      <c r="AJ9" s="28"/>
    </row>
    <row r="10" spans="1:37" ht="12" customHeight="1" x14ac:dyDescent="0.2">
      <c r="A10" s="17" t="s">
        <v>11</v>
      </c>
      <c r="B10" s="18">
        <v>87.554000000000002</v>
      </c>
      <c r="C10" s="18">
        <v>118.178</v>
      </c>
      <c r="D10" s="18">
        <v>106.324</v>
      </c>
      <c r="E10" s="18">
        <v>78.83</v>
      </c>
      <c r="F10" s="18">
        <v>49.701999999999998</v>
      </c>
      <c r="G10" s="18">
        <v>48.643000000000001</v>
      </c>
      <c r="H10" s="18">
        <v>104.376</v>
      </c>
      <c r="I10" s="18">
        <v>207.91900000000001</v>
      </c>
      <c r="J10" s="18">
        <v>172</v>
      </c>
      <c r="K10" s="18">
        <v>188</v>
      </c>
      <c r="L10" s="18">
        <v>215</v>
      </c>
      <c r="M10" s="18">
        <v>209</v>
      </c>
      <c r="N10" s="18">
        <v>436.61399999999998</v>
      </c>
      <c r="O10" s="18">
        <v>473.27300000000002</v>
      </c>
      <c r="P10" s="18">
        <v>295.904</v>
      </c>
      <c r="Q10" s="18">
        <v>541.20000000000005</v>
      </c>
      <c r="R10" s="18">
        <v>977.57899999999995</v>
      </c>
      <c r="S10" s="18">
        <v>974.45799999999997</v>
      </c>
      <c r="T10" s="18">
        <v>756.37199999999996</v>
      </c>
      <c r="U10" s="18">
        <v>544.71600000000001</v>
      </c>
      <c r="V10" s="18">
        <v>1069.674</v>
      </c>
      <c r="W10" s="18">
        <v>1101.6289999999999</v>
      </c>
      <c r="X10" s="18">
        <v>904.99199999999996</v>
      </c>
      <c r="Y10" s="18">
        <v>591.69000000000005</v>
      </c>
      <c r="Z10" s="18">
        <v>484.67500000000001</v>
      </c>
      <c r="AA10" s="18">
        <v>444</v>
      </c>
      <c r="AB10" s="29"/>
      <c r="AC10" s="30"/>
      <c r="AD10" s="30"/>
      <c r="AE10" s="30"/>
      <c r="AF10" s="30"/>
      <c r="AG10" s="30"/>
      <c r="AH10" s="30"/>
      <c r="AI10" s="28"/>
      <c r="AJ10" s="28"/>
    </row>
    <row r="11" spans="1:37" ht="12" customHeight="1" x14ac:dyDescent="0.2">
      <c r="A11" s="19" t="s">
        <v>12</v>
      </c>
      <c r="B11" s="18" t="s">
        <v>8</v>
      </c>
      <c r="C11" s="18" t="s">
        <v>8</v>
      </c>
      <c r="D11" s="18" t="s">
        <v>8</v>
      </c>
      <c r="E11" s="18" t="s">
        <v>8</v>
      </c>
      <c r="F11" s="18" t="s">
        <v>8</v>
      </c>
      <c r="G11" s="18" t="s">
        <v>8</v>
      </c>
      <c r="H11" s="18" t="s">
        <v>8</v>
      </c>
      <c r="I11" s="18" t="s">
        <v>8</v>
      </c>
      <c r="J11" s="18" t="s">
        <v>8</v>
      </c>
      <c r="K11" s="18" t="s">
        <v>8</v>
      </c>
      <c r="L11" s="18" t="s">
        <v>8</v>
      </c>
      <c r="M11" s="18" t="s">
        <v>8</v>
      </c>
      <c r="N11" s="18">
        <v>75.034000000000006</v>
      </c>
      <c r="O11" s="18">
        <v>86.938999999999993</v>
      </c>
      <c r="P11" s="18">
        <v>106.496</v>
      </c>
      <c r="Q11" s="18">
        <v>124.80500000000001</v>
      </c>
      <c r="R11" s="18">
        <v>131.547</v>
      </c>
      <c r="S11" s="18">
        <v>134.738</v>
      </c>
      <c r="T11" s="18">
        <v>133.73400000000001</v>
      </c>
      <c r="U11" s="18">
        <v>129.37</v>
      </c>
      <c r="V11" s="18">
        <v>106</v>
      </c>
      <c r="W11" s="18">
        <v>99.331999999999994</v>
      </c>
      <c r="X11" s="18">
        <v>115.10899999999999</v>
      </c>
      <c r="Y11" s="18">
        <v>119.386</v>
      </c>
      <c r="Z11" s="18">
        <v>116.06399999999999</v>
      </c>
      <c r="AA11" s="18">
        <v>122</v>
      </c>
      <c r="AB11" s="29"/>
      <c r="AC11" s="30"/>
      <c r="AD11" s="30"/>
      <c r="AE11" s="30"/>
      <c r="AF11" s="30"/>
      <c r="AG11" s="30"/>
      <c r="AH11" s="30"/>
      <c r="AI11" s="28"/>
      <c r="AJ11" s="28"/>
    </row>
    <row r="12" spans="1:37" ht="12" hidden="1" customHeight="1" x14ac:dyDescent="0.2">
      <c r="A12" s="19" t="s">
        <v>13</v>
      </c>
      <c r="B12" s="18">
        <v>36.412999999999997</v>
      </c>
      <c r="C12" s="18">
        <v>22.984000000000002</v>
      </c>
      <c r="D12" s="18">
        <v>23.128999999999998</v>
      </c>
      <c r="E12" s="18">
        <v>18.896999999999998</v>
      </c>
      <c r="F12" s="18">
        <v>29.423999999999999</v>
      </c>
      <c r="G12" s="18">
        <v>30.887999999999998</v>
      </c>
      <c r="H12" s="18">
        <v>45.72</v>
      </c>
      <c r="I12" s="18">
        <v>47.725000000000001</v>
      </c>
      <c r="J12" s="18">
        <v>51</v>
      </c>
      <c r="K12" s="18">
        <v>70</v>
      </c>
      <c r="L12" s="18">
        <v>81</v>
      </c>
      <c r="M12" s="18">
        <v>92</v>
      </c>
      <c r="N12" s="18" t="s">
        <v>8</v>
      </c>
      <c r="O12" s="18" t="s">
        <v>8</v>
      </c>
      <c r="P12" s="18" t="s">
        <v>8</v>
      </c>
      <c r="Q12" s="18" t="s">
        <v>8</v>
      </c>
      <c r="R12" s="18" t="s">
        <v>8</v>
      </c>
      <c r="S12" s="18" t="s">
        <v>8</v>
      </c>
      <c r="T12" s="18" t="s">
        <v>8</v>
      </c>
      <c r="U12" s="18" t="s">
        <v>8</v>
      </c>
      <c r="V12" s="18" t="s">
        <v>8</v>
      </c>
      <c r="W12" s="18" t="s">
        <v>8</v>
      </c>
      <c r="X12" s="18" t="s">
        <v>8</v>
      </c>
      <c r="Y12" s="18" t="s">
        <v>8</v>
      </c>
      <c r="Z12" s="18" t="s">
        <v>8</v>
      </c>
      <c r="AA12" s="18"/>
      <c r="AB12" s="29"/>
      <c r="AC12" s="30"/>
      <c r="AD12" s="30"/>
      <c r="AE12" s="30"/>
      <c r="AF12" s="30"/>
      <c r="AG12" s="30"/>
      <c r="AH12" s="30"/>
      <c r="AI12" s="28"/>
      <c r="AJ12" s="28"/>
    </row>
    <row r="13" spans="1:37" ht="12" customHeight="1" x14ac:dyDescent="0.2">
      <c r="A13" s="14" t="s">
        <v>6</v>
      </c>
      <c r="B13" s="16">
        <f t="shared" ref="B13:G13" si="4">B14</f>
        <v>930.50900000000001</v>
      </c>
      <c r="C13" s="16">
        <f t="shared" si="4"/>
        <v>1022.096</v>
      </c>
      <c r="D13" s="16">
        <f t="shared" si="4"/>
        <v>801.10599999999999</v>
      </c>
      <c r="E13" s="16">
        <f t="shared" si="4"/>
        <v>913.64600000000007</v>
      </c>
      <c r="F13" s="16">
        <f t="shared" si="4"/>
        <v>1135.2820000000002</v>
      </c>
      <c r="G13" s="16">
        <f t="shared" si="4"/>
        <v>1360.5839999999998</v>
      </c>
      <c r="H13" s="16">
        <f>H14+H17</f>
        <v>1534.3950000000002</v>
      </c>
      <c r="I13" s="16">
        <f>I14+I17</f>
        <v>1701.2440000000001</v>
      </c>
      <c r="J13" s="16">
        <f>J14</f>
        <v>1888.924</v>
      </c>
      <c r="K13" s="16">
        <f>K14+K17</f>
        <v>1755.366</v>
      </c>
      <c r="L13" s="16">
        <f>L14+L17</f>
        <v>2017.1490000000001</v>
      </c>
      <c r="M13" s="16">
        <f>M14+M17</f>
        <v>1939.857</v>
      </c>
      <c r="N13" s="16">
        <v>1993.9880000000001</v>
      </c>
      <c r="O13" s="16">
        <v>2030.009</v>
      </c>
      <c r="P13" s="16">
        <v>2669.663</v>
      </c>
      <c r="Q13" s="16">
        <v>3034.15</v>
      </c>
      <c r="R13" s="16">
        <f t="shared" ref="R13:AA13" si="5">+R14+R17</f>
        <v>3196.6759999999999</v>
      </c>
      <c r="S13" s="16">
        <f t="shared" si="5"/>
        <v>3895.011</v>
      </c>
      <c r="T13" s="16">
        <f t="shared" si="5"/>
        <v>4565.2629999999999</v>
      </c>
      <c r="U13" s="16">
        <f t="shared" si="5"/>
        <v>4811.570999999999</v>
      </c>
      <c r="V13" s="16">
        <f t="shared" si="5"/>
        <v>5031.6120000000001</v>
      </c>
      <c r="W13" s="16">
        <f t="shared" si="5"/>
        <v>5750.7389999999996</v>
      </c>
      <c r="X13" s="16">
        <f t="shared" si="5"/>
        <v>6784.1270000000004</v>
      </c>
      <c r="Y13" s="16">
        <f t="shared" si="5"/>
        <v>7499.5230000000001</v>
      </c>
      <c r="Z13" s="16">
        <f t="shared" si="5"/>
        <v>7728.482</v>
      </c>
      <c r="AA13" s="16">
        <f t="shared" si="5"/>
        <v>8211</v>
      </c>
      <c r="AB13" s="26"/>
      <c r="AC13" s="27"/>
      <c r="AD13" s="27"/>
      <c r="AE13" s="27"/>
      <c r="AF13" s="27"/>
      <c r="AG13" s="27"/>
      <c r="AH13" s="27"/>
      <c r="AI13" s="28"/>
      <c r="AJ13" s="28"/>
    </row>
    <row r="14" spans="1:37" ht="12" customHeight="1" x14ac:dyDescent="0.2">
      <c r="A14" s="17" t="s">
        <v>9</v>
      </c>
      <c r="B14" s="20">
        <f t="shared" ref="B14:L14" si="6">B15+B16</f>
        <v>930.50900000000001</v>
      </c>
      <c r="C14" s="20">
        <f t="shared" si="6"/>
        <v>1022.096</v>
      </c>
      <c r="D14" s="20">
        <f t="shared" si="6"/>
        <v>801.10599999999999</v>
      </c>
      <c r="E14" s="20">
        <f t="shared" si="6"/>
        <v>913.64600000000007</v>
      </c>
      <c r="F14" s="20">
        <f t="shared" si="6"/>
        <v>1135.2820000000002</v>
      </c>
      <c r="G14" s="20">
        <f t="shared" si="6"/>
        <v>1360.5839999999998</v>
      </c>
      <c r="H14" s="20">
        <f t="shared" si="6"/>
        <v>1534.2040000000002</v>
      </c>
      <c r="I14" s="20">
        <f t="shared" si="6"/>
        <v>1698.7950000000001</v>
      </c>
      <c r="J14" s="20">
        <f t="shared" si="6"/>
        <v>1888.924</v>
      </c>
      <c r="K14" s="20">
        <f t="shared" si="6"/>
        <v>1754.8869999999999</v>
      </c>
      <c r="L14" s="20">
        <f t="shared" si="6"/>
        <v>2015.9010000000001</v>
      </c>
      <c r="M14" s="20">
        <f>M15+M16</f>
        <v>1934.684</v>
      </c>
      <c r="N14" s="18">
        <v>1967.5309999999999</v>
      </c>
      <c r="O14" s="18">
        <v>2016.3890000000001</v>
      </c>
      <c r="P14" s="18">
        <v>2640.087</v>
      </c>
      <c r="Q14" s="18">
        <v>3006.058</v>
      </c>
      <c r="R14" s="18">
        <f t="shared" ref="R14:AA14" si="7">+R15+R16</f>
        <v>3166.7979999999998</v>
      </c>
      <c r="S14" s="18">
        <f t="shared" si="7"/>
        <v>3867.2060000000001</v>
      </c>
      <c r="T14" s="18">
        <f t="shared" si="7"/>
        <v>4555.2479999999996</v>
      </c>
      <c r="U14" s="18">
        <f t="shared" si="7"/>
        <v>4805.9699999999993</v>
      </c>
      <c r="V14" s="18">
        <f t="shared" si="7"/>
        <v>5004.1090000000004</v>
      </c>
      <c r="W14" s="18">
        <f t="shared" si="7"/>
        <v>5744.3379999999997</v>
      </c>
      <c r="X14" s="18">
        <f t="shared" si="7"/>
        <v>6782.1270000000004</v>
      </c>
      <c r="Y14" s="18">
        <f t="shared" si="7"/>
        <v>7496.1610000000001</v>
      </c>
      <c r="Z14" s="18">
        <f t="shared" si="7"/>
        <v>7713.4809999999998</v>
      </c>
      <c r="AA14" s="18">
        <f t="shared" si="7"/>
        <v>8205</v>
      </c>
      <c r="AB14" s="29"/>
      <c r="AC14" s="30"/>
      <c r="AD14" s="30"/>
      <c r="AE14" s="30"/>
      <c r="AF14" s="30"/>
      <c r="AG14" s="30"/>
      <c r="AH14" s="30"/>
      <c r="AI14" s="28"/>
      <c r="AJ14" s="28"/>
    </row>
    <row r="15" spans="1:37" ht="12" customHeight="1" x14ac:dyDescent="0.2">
      <c r="A15" s="17" t="s">
        <v>4</v>
      </c>
      <c r="B15" s="18">
        <v>227.77199999999999</v>
      </c>
      <c r="C15" s="18">
        <v>194.691</v>
      </c>
      <c r="D15" s="18">
        <v>194.398</v>
      </c>
      <c r="E15" s="18">
        <v>203.38800000000001</v>
      </c>
      <c r="F15" s="18">
        <v>432.01</v>
      </c>
      <c r="G15" s="18">
        <v>475.11099999999999</v>
      </c>
      <c r="H15" s="18">
        <v>430.20800000000003</v>
      </c>
      <c r="I15" s="18">
        <v>391.30599999999998</v>
      </c>
      <c r="J15" s="18">
        <v>367.58699999999999</v>
      </c>
      <c r="K15" s="18">
        <v>85.683000000000007</v>
      </c>
      <c r="L15" s="18">
        <v>225.477</v>
      </c>
      <c r="M15" s="18">
        <v>426.96100000000001</v>
      </c>
      <c r="N15" s="18">
        <v>494.53899999999999</v>
      </c>
      <c r="O15" s="18">
        <v>553.14</v>
      </c>
      <c r="P15" s="18">
        <v>708.33100000000002</v>
      </c>
      <c r="Q15" s="18">
        <v>816.44899999999996</v>
      </c>
      <c r="R15" s="18">
        <v>965.899</v>
      </c>
      <c r="S15" s="18">
        <v>1440.136</v>
      </c>
      <c r="T15" s="18">
        <v>1944.6179999999999</v>
      </c>
      <c r="U15" s="18">
        <v>2063.5129999999999</v>
      </c>
      <c r="V15" s="18">
        <v>2078.875</v>
      </c>
      <c r="W15" s="18">
        <v>2497.1350000000002</v>
      </c>
      <c r="X15" s="18">
        <v>3026.2109999999998</v>
      </c>
      <c r="Y15" s="18">
        <v>3554.7539999999999</v>
      </c>
      <c r="Z15" s="18">
        <v>3678.752</v>
      </c>
      <c r="AA15" s="18">
        <v>3644</v>
      </c>
      <c r="AB15" s="29"/>
      <c r="AC15" s="30"/>
      <c r="AD15" s="30"/>
      <c r="AE15" s="30"/>
      <c r="AF15" s="30"/>
      <c r="AG15" s="30"/>
      <c r="AH15" s="30"/>
      <c r="AI15" s="28"/>
      <c r="AJ15" s="28"/>
    </row>
    <row r="16" spans="1:37" ht="12" customHeight="1" x14ac:dyDescent="0.2">
      <c r="A16" s="17" t="s">
        <v>5</v>
      </c>
      <c r="B16" s="18">
        <v>702.73699999999997</v>
      </c>
      <c r="C16" s="18">
        <v>827.40499999999997</v>
      </c>
      <c r="D16" s="18">
        <v>606.70799999999997</v>
      </c>
      <c r="E16" s="18">
        <v>710.25800000000004</v>
      </c>
      <c r="F16" s="18">
        <v>703.27200000000005</v>
      </c>
      <c r="G16" s="18">
        <v>885.47299999999996</v>
      </c>
      <c r="H16" s="18">
        <v>1103.9960000000001</v>
      </c>
      <c r="I16" s="18">
        <v>1307.489</v>
      </c>
      <c r="J16" s="18">
        <v>1521.337</v>
      </c>
      <c r="K16" s="18">
        <v>1669.204</v>
      </c>
      <c r="L16" s="18">
        <v>1790.424</v>
      </c>
      <c r="M16" s="18">
        <v>1507.723</v>
      </c>
      <c r="N16" s="18">
        <v>1472.992</v>
      </c>
      <c r="O16" s="18">
        <v>1463.249</v>
      </c>
      <c r="P16" s="18">
        <v>1931.7560000000001</v>
      </c>
      <c r="Q16" s="18">
        <v>2189.6089999999999</v>
      </c>
      <c r="R16" s="18">
        <v>2200.8989999999999</v>
      </c>
      <c r="S16" s="18">
        <v>2427.0700000000002</v>
      </c>
      <c r="T16" s="18">
        <v>2610.63</v>
      </c>
      <c r="U16" s="18">
        <v>2742.4569999999999</v>
      </c>
      <c r="V16" s="18">
        <v>2925.2339999999999</v>
      </c>
      <c r="W16" s="18">
        <v>3247.203</v>
      </c>
      <c r="X16" s="18">
        <v>3755.9160000000002</v>
      </c>
      <c r="Y16" s="18">
        <v>3941.4070000000002</v>
      </c>
      <c r="Z16" s="18">
        <v>4034.7289999999998</v>
      </c>
      <c r="AA16" s="18">
        <v>4561</v>
      </c>
      <c r="AB16" s="29"/>
      <c r="AC16" s="30"/>
      <c r="AD16" s="30"/>
      <c r="AE16" s="30"/>
      <c r="AF16" s="30"/>
      <c r="AG16" s="30"/>
      <c r="AH16" s="30"/>
      <c r="AI16" s="28"/>
      <c r="AJ16" s="28"/>
    </row>
    <row r="17" spans="1:36" ht="12" customHeight="1" x14ac:dyDescent="0.2">
      <c r="A17" s="17" t="s">
        <v>10</v>
      </c>
      <c r="B17" s="18" t="s">
        <v>8</v>
      </c>
      <c r="C17" s="18" t="s">
        <v>8</v>
      </c>
      <c r="D17" s="18" t="s">
        <v>8</v>
      </c>
      <c r="E17" s="18" t="s">
        <v>8</v>
      </c>
      <c r="F17" s="18" t="s">
        <v>8</v>
      </c>
      <c r="G17" s="18" t="s">
        <v>8</v>
      </c>
      <c r="H17" s="20">
        <f t="shared" ref="H17:M17" si="8">SUM(H18:H19)</f>
        <v>0.191</v>
      </c>
      <c r="I17" s="20">
        <f t="shared" si="8"/>
        <v>2.4489999999999998</v>
      </c>
      <c r="J17" s="18" t="s">
        <v>8</v>
      </c>
      <c r="K17" s="20">
        <f t="shared" si="8"/>
        <v>0.47899999999999998</v>
      </c>
      <c r="L17" s="20">
        <f t="shared" si="8"/>
        <v>1.248</v>
      </c>
      <c r="M17" s="20">
        <f t="shared" si="8"/>
        <v>5.173</v>
      </c>
      <c r="N17" s="18">
        <v>26.457000000000001</v>
      </c>
      <c r="O17" s="18">
        <v>13.62</v>
      </c>
      <c r="P17" s="18">
        <v>29.576000000000001</v>
      </c>
      <c r="Q17" s="18">
        <v>28.091999999999999</v>
      </c>
      <c r="R17" s="18">
        <f>+R18+R19</f>
        <v>29.878</v>
      </c>
      <c r="S17" s="18">
        <f>+S18+S19</f>
        <v>27.805</v>
      </c>
      <c r="T17" s="18">
        <f>+T18+T19</f>
        <v>10.015000000000001</v>
      </c>
      <c r="U17" s="18">
        <f>+U18+U19</f>
        <v>5.601</v>
      </c>
      <c r="V17" s="18">
        <f>+V18</f>
        <v>27.503</v>
      </c>
      <c r="W17" s="18">
        <f>+W18+W19</f>
        <v>6.4009999999999998</v>
      </c>
      <c r="X17" s="18">
        <f>+ROUNDDOWN(SUM(X18:X19),0)</f>
        <v>2</v>
      </c>
      <c r="Y17" s="18">
        <f>+Y18+Y19</f>
        <v>3.3620000000000001</v>
      </c>
      <c r="Z17" s="18">
        <f>+Z18+Z19</f>
        <v>15.000999999999999</v>
      </c>
      <c r="AA17" s="18">
        <f>+AA18+AA19</f>
        <v>6</v>
      </c>
      <c r="AB17" s="29"/>
      <c r="AC17" s="30"/>
      <c r="AD17" s="30"/>
      <c r="AE17" s="30"/>
      <c r="AF17" s="30"/>
      <c r="AG17" s="30"/>
      <c r="AH17" s="30"/>
      <c r="AI17" s="28"/>
      <c r="AJ17" s="28"/>
    </row>
    <row r="18" spans="1:36" ht="12" customHeight="1" x14ac:dyDescent="0.2">
      <c r="A18" s="17" t="s">
        <v>4</v>
      </c>
      <c r="B18" s="18"/>
      <c r="C18" s="18" t="s">
        <v>8</v>
      </c>
      <c r="D18" s="18" t="s">
        <v>8</v>
      </c>
      <c r="E18" s="18" t="s">
        <v>8</v>
      </c>
      <c r="F18" s="18" t="s">
        <v>8</v>
      </c>
      <c r="G18" s="18" t="s">
        <v>8</v>
      </c>
      <c r="H18" s="18">
        <v>0.191</v>
      </c>
      <c r="I18" s="18">
        <v>2.4489999999999998</v>
      </c>
      <c r="J18" s="18" t="s">
        <v>8</v>
      </c>
      <c r="K18" s="18">
        <v>0.47899999999999998</v>
      </c>
      <c r="L18" s="18">
        <v>1.248</v>
      </c>
      <c r="M18" s="18">
        <v>5.173</v>
      </c>
      <c r="N18" s="18">
        <v>14.461</v>
      </c>
      <c r="O18" s="18">
        <v>23</v>
      </c>
      <c r="P18" s="18">
        <v>6.0979999999999999</v>
      </c>
      <c r="Q18" s="18">
        <v>1.6040000000000001</v>
      </c>
      <c r="R18" s="18">
        <v>1.9570000000000001</v>
      </c>
      <c r="S18" s="18">
        <v>27.454999999999998</v>
      </c>
      <c r="T18" s="18">
        <v>9.74</v>
      </c>
      <c r="U18" s="18">
        <v>5.5609999999999999</v>
      </c>
      <c r="V18" s="18">
        <v>27.503</v>
      </c>
      <c r="W18" s="18">
        <v>5.1829999999999998</v>
      </c>
      <c r="X18" s="18">
        <v>1.4790000000000001</v>
      </c>
      <c r="Y18" s="18">
        <v>2.331</v>
      </c>
      <c r="Z18" s="18">
        <v>14.115</v>
      </c>
      <c r="AA18" s="18">
        <v>5</v>
      </c>
      <c r="AB18" s="29"/>
      <c r="AC18" s="30"/>
      <c r="AD18" s="30"/>
      <c r="AE18" s="30"/>
      <c r="AF18" s="30"/>
      <c r="AG18" s="30"/>
      <c r="AH18" s="30"/>
      <c r="AI18" s="28"/>
      <c r="AJ18" s="28"/>
    </row>
    <row r="19" spans="1:36" ht="12" customHeight="1" x14ac:dyDescent="0.2">
      <c r="A19" s="17" t="s">
        <v>5</v>
      </c>
      <c r="B19" s="18"/>
      <c r="C19" s="18" t="s">
        <v>8</v>
      </c>
      <c r="D19" s="18" t="s">
        <v>8</v>
      </c>
      <c r="E19" s="18" t="s">
        <v>8</v>
      </c>
      <c r="F19" s="18" t="s">
        <v>8</v>
      </c>
      <c r="G19" s="18" t="s">
        <v>8</v>
      </c>
      <c r="H19" s="18" t="s">
        <v>8</v>
      </c>
      <c r="I19" s="18" t="s">
        <v>8</v>
      </c>
      <c r="J19" s="18" t="s">
        <v>8</v>
      </c>
      <c r="K19" s="18" t="s">
        <v>8</v>
      </c>
      <c r="L19" s="18" t="s">
        <v>8</v>
      </c>
      <c r="M19" s="18" t="s">
        <v>8</v>
      </c>
      <c r="N19" s="18" t="s">
        <v>8</v>
      </c>
      <c r="O19" s="18">
        <v>2</v>
      </c>
      <c r="P19" s="18">
        <v>7.2309999999999999</v>
      </c>
      <c r="Q19" s="18">
        <v>26.488</v>
      </c>
      <c r="R19" s="18">
        <v>27.920999999999999</v>
      </c>
      <c r="S19" s="18">
        <v>0.35</v>
      </c>
      <c r="T19" s="18">
        <v>0.27500000000000002</v>
      </c>
      <c r="U19" s="18">
        <v>0.04</v>
      </c>
      <c r="V19" s="18" t="s">
        <v>8</v>
      </c>
      <c r="W19" s="18">
        <v>1.218</v>
      </c>
      <c r="X19" s="18">
        <v>1.335</v>
      </c>
      <c r="Y19" s="18">
        <v>1.0309999999999999</v>
      </c>
      <c r="Z19" s="18">
        <v>0.88600000000000001</v>
      </c>
      <c r="AA19" s="18">
        <v>1</v>
      </c>
      <c r="AB19" s="29"/>
      <c r="AC19" s="30"/>
      <c r="AD19" s="30"/>
      <c r="AE19" s="30"/>
      <c r="AF19" s="30"/>
      <c r="AG19" s="30"/>
      <c r="AH19" s="30"/>
      <c r="AI19" s="28"/>
      <c r="AJ19" s="28"/>
    </row>
    <row r="20" spans="1:36" ht="2.1" customHeight="1" x14ac:dyDescent="0.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23"/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36" s="7" customFormat="1" ht="9.75" customHeight="1" x14ac:dyDescent="0.2">
      <c r="A21" s="6" t="s"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AB21" s="4"/>
      <c r="AC21" s="4"/>
      <c r="AD21" s="4"/>
      <c r="AE21" s="4"/>
    </row>
    <row r="22" spans="1:36" s="7" customFormat="1" ht="9.75" customHeight="1" x14ac:dyDescent="0.2">
      <c r="A22" s="25" t="s">
        <v>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AB22" s="31"/>
      <c r="AC22" s="4"/>
      <c r="AD22" s="4"/>
      <c r="AE22" s="4"/>
    </row>
    <row r="24" spans="1:36" ht="9.75" customHeight="1" x14ac:dyDescent="0.2">
      <c r="A24" s="9"/>
      <c r="I24" s="8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36" ht="9.75" customHeight="1" x14ac:dyDescent="0.2"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36" ht="9.75" customHeight="1" x14ac:dyDescent="0.2"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36" ht="9.75" customHeight="1" x14ac:dyDescent="0.2"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36" ht="9.75" customHeight="1" x14ac:dyDescent="0.2"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36" ht="9.75" customHeight="1" x14ac:dyDescent="0.2"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36" ht="9.75" customHeight="1" x14ac:dyDescent="0.2"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36" ht="9.75" customHeight="1" x14ac:dyDescent="0.2"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36" ht="9.75" customHeight="1" x14ac:dyDescent="0.2"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8:27" ht="9.75" customHeight="1" x14ac:dyDescent="0.2"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8:27" ht="9.75" customHeight="1" x14ac:dyDescent="0.2"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8:27" ht="9.75" customHeight="1" x14ac:dyDescent="0.2"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8:27" ht="9.75" customHeight="1" x14ac:dyDescent="0.2"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8:27" ht="9.75" customHeight="1" x14ac:dyDescent="0.2"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9" spans="18:27" ht="9.75" customHeight="1" x14ac:dyDescent="0.2"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8:27" ht="9.75" customHeight="1" x14ac:dyDescent="0.2"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8:27" ht="9.75" customHeight="1" x14ac:dyDescent="0.2"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8:27" ht="9.75" customHeight="1" x14ac:dyDescent="0.2"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8:27" ht="9.75" customHeight="1" x14ac:dyDescent="0.2"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8:27" ht="9.75" customHeight="1" x14ac:dyDescent="0.2"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8:27" ht="9.75" customHeight="1" x14ac:dyDescent="0.2"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8:27" ht="9.75" customHeight="1" x14ac:dyDescent="0.2"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8:27" ht="9.75" customHeight="1" x14ac:dyDescent="0.2"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8:27" ht="9.75" customHeight="1" x14ac:dyDescent="0.2"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8:27" ht="9.75" customHeight="1" x14ac:dyDescent="0.2"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8:27" ht="9.75" customHeight="1" x14ac:dyDescent="0.2"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8:27" ht="9.75" customHeight="1" x14ac:dyDescent="0.2"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8:27" ht="9.75" customHeight="1" x14ac:dyDescent="0.2"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8:27" ht="9.75" customHeight="1" x14ac:dyDescent="0.2"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8:27" ht="9.75" customHeight="1" x14ac:dyDescent="0.2"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8:27" ht="9.75" customHeight="1" x14ac:dyDescent="0.2"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8:27" ht="9.75" customHeight="1" x14ac:dyDescent="0.2">
      <c r="R56" s="32"/>
      <c r="S56" s="32"/>
      <c r="T56" s="32"/>
      <c r="U56" s="32"/>
      <c r="V56" s="32"/>
      <c r="W56" s="32"/>
      <c r="X56" s="32"/>
      <c r="Y56" s="32"/>
      <c r="Z56" s="32"/>
      <c r="AA56" s="32"/>
    </row>
  </sheetData>
  <mergeCells count="26">
    <mergeCell ref="AA4:AA5"/>
    <mergeCell ref="O4:O5"/>
    <mergeCell ref="Q4:Q5"/>
    <mergeCell ref="U4:U5"/>
    <mergeCell ref="S4:S5"/>
    <mergeCell ref="R4:R5"/>
    <mergeCell ref="P4:P5"/>
    <mergeCell ref="T4:T5"/>
    <mergeCell ref="Z4:Z5"/>
    <mergeCell ref="Y4:Y5"/>
    <mergeCell ref="X4:X5"/>
    <mergeCell ref="W4:W5"/>
    <mergeCell ref="V4:V5"/>
    <mergeCell ref="N4:N5"/>
    <mergeCell ref="B4:B5"/>
    <mergeCell ref="C4:C5"/>
    <mergeCell ref="D4:D5"/>
    <mergeCell ref="E4:E5"/>
    <mergeCell ref="F4:F5"/>
    <mergeCell ref="G4:G5"/>
    <mergeCell ref="M4:M5"/>
    <mergeCell ref="H4:H5"/>
    <mergeCell ref="I4:I5"/>
    <mergeCell ref="J4:J5"/>
    <mergeCell ref="K4:K5"/>
    <mergeCell ref="L4:L5"/>
  </mergeCells>
  <phoneticPr fontId="0" type="noConversion"/>
  <printOptions horizontalCentered="1"/>
  <pageMargins left="1.1811023622047245" right="1.1811023622047245" top="6.6929133858267722" bottom="1.3779527559055118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2016-05-19T18:00:58Z</cp:lastPrinted>
  <dcterms:created xsi:type="dcterms:W3CDTF">2003-11-21T13:49:58Z</dcterms:created>
  <dcterms:modified xsi:type="dcterms:W3CDTF">2016-08-09T16:45:09Z</dcterms:modified>
</cp:coreProperties>
</file>