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45" windowWidth="9675" windowHeight="10815" tabRatio="552"/>
  </bookViews>
  <sheets>
    <sheet name="C12" sheetId="27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Regression_Int" localSheetId="0" hidden="1">1</definedName>
    <definedName name="_Sort" hidden="1">#REF!</definedName>
    <definedName name="A_impresión_IM" localSheetId="0">'C12'!$A$1:$A$35</definedName>
    <definedName name="A_impresión_IM">#REF!</definedName>
    <definedName name="_xlnm.Print_Area" localSheetId="0">'C12'!$A$1:$J$51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B26" i="27" l="1"/>
  <c r="I7" i="27" l="1"/>
  <c r="J8" i="27" l="1"/>
  <c r="J7" i="27" s="1"/>
  <c r="D8" i="27" l="1"/>
  <c r="D7" i="27" s="1"/>
  <c r="N46" i="27" s="1"/>
  <c r="E8" i="27"/>
  <c r="N47" i="27" s="1"/>
  <c r="F8" i="27"/>
  <c r="G8" i="27"/>
  <c r="H8" i="27"/>
  <c r="N51" i="27"/>
  <c r="N52" i="27"/>
  <c r="C8" i="27"/>
  <c r="C7" i="27" s="1"/>
  <c r="N45" i="27" s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9" i="27"/>
  <c r="H7" i="27" l="1"/>
  <c r="N50" i="27" s="1"/>
  <c r="G7" i="27"/>
  <c r="N49" i="27" s="1"/>
  <c r="F7" i="27"/>
  <c r="N48" i="27" s="1"/>
  <c r="B8" i="27"/>
  <c r="B7" i="27" l="1"/>
  <c r="N44" i="27"/>
  <c r="O45" i="27" s="1"/>
  <c r="P45" i="27" s="1"/>
  <c r="O46" i="27" l="1"/>
  <c r="P46" i="27" s="1"/>
  <c r="O50" i="27"/>
  <c r="P50" i="27" s="1"/>
  <c r="O47" i="27"/>
  <c r="P47" i="27" s="1"/>
  <c r="O49" i="27"/>
  <c r="P49" i="27" s="1"/>
  <c r="O51" i="27"/>
  <c r="P51" i="27" s="1"/>
  <c r="O48" i="27"/>
  <c r="P48" i="27" s="1"/>
  <c r="O52" i="27"/>
  <c r="P52" i="27" s="1"/>
  <c r="P44" i="27" l="1"/>
  <c r="O44" i="27"/>
</calcChain>
</file>

<file path=xl/sharedStrings.xml><?xml version="1.0" encoding="utf-8"?>
<sst xmlns="http://schemas.openxmlformats.org/spreadsheetml/2006/main" count="78" uniqueCount="49">
  <si>
    <t>Total</t>
  </si>
  <si>
    <t xml:space="preserve">  Pesca</t>
  </si>
  <si>
    <t xml:space="preserve">  Minería</t>
  </si>
  <si>
    <t xml:space="preserve">  Construcción</t>
  </si>
  <si>
    <t xml:space="preserve">  Comercio</t>
  </si>
  <si>
    <t xml:space="preserve">  Enseñanza</t>
  </si>
  <si>
    <t>Banca Múltiple</t>
  </si>
  <si>
    <t>Empresas Financieras</t>
  </si>
  <si>
    <t>Empresas de Arrendamiento Financiero</t>
  </si>
  <si>
    <t>Cajas Municipales</t>
  </si>
  <si>
    <t>Cajas Rurales de Ahorro y Crédito</t>
  </si>
  <si>
    <t>Créditos de Consumo</t>
  </si>
  <si>
    <t xml:space="preserve">Sector Económico </t>
  </si>
  <si>
    <t xml:space="preserve">  Industria manufacturera</t>
  </si>
  <si>
    <t xml:space="preserve">  Electricidad, gas y agua</t>
  </si>
  <si>
    <t xml:space="preserve">  Hoteles y restaurantes</t>
  </si>
  <si>
    <t xml:space="preserve">  Intermediación financiera</t>
  </si>
  <si>
    <t xml:space="preserve">  Administración pública y defensa</t>
  </si>
  <si>
    <t xml:space="preserve">  Servicios sociales y salud</t>
  </si>
  <si>
    <t>1/ Entidades de desarrollo de la pequeña y microempresa.</t>
  </si>
  <si>
    <t>Fuente: Superintendencia de Banca, Seguros y AFP.</t>
  </si>
  <si>
    <t>EDPYME</t>
  </si>
  <si>
    <t>-</t>
  </si>
  <si>
    <t>Banco de la Nación</t>
  </si>
  <si>
    <t>Agrobanco</t>
  </si>
  <si>
    <t xml:space="preserve">  organizaciones extraterritoriales</t>
  </si>
  <si>
    <t xml:space="preserve">             (Miles de Nuevos Soles)</t>
  </si>
  <si>
    <t xml:space="preserve">23.12  CRÉDITOS DIRECTOS POR FUENTE FINANCIERA, SEGÚN </t>
  </si>
  <si>
    <t>Créditos Corporativos, Grandes, Medianas, Pequeñas y Microempresas</t>
  </si>
  <si>
    <t xml:space="preserve"> </t>
  </si>
  <si>
    <t>2/ Solo considera los créditos de consumo e hipotecarios.</t>
  </si>
  <si>
    <t>REDONDEO</t>
  </si>
  <si>
    <t xml:space="preserve">  Actividad inmob., emp. y de alquiler</t>
  </si>
  <si>
    <t xml:space="preserve">           SECTOR ECONÓMICO, 2014</t>
  </si>
  <si>
    <r>
      <t xml:space="preserve">Nota: </t>
    </r>
    <r>
      <rPr>
        <sz val="6"/>
        <rFont val="Arial Narrow"/>
        <family val="2"/>
      </rPr>
      <t>Saldos al 31 de diciembre de 2014.</t>
    </r>
  </si>
  <si>
    <t>3/ Solo considera los créditos que coloca directamente y no a través de otras instituciones financieras.</t>
  </si>
  <si>
    <t>Agro-
banco 3/</t>
  </si>
  <si>
    <t>Banco de
la Nación 
2/</t>
  </si>
  <si>
    <t>EDPYME  
1/</t>
  </si>
  <si>
    <t>Cajas 
Rurales 
de 
Ahorro y
 Crédito</t>
  </si>
  <si>
    <t>Cajas 
Muni-
cipales</t>
  </si>
  <si>
    <t>Empre-
sas 
Finan-
cieras</t>
  </si>
  <si>
    <t>Banca 
Múltiple</t>
  </si>
  <si>
    <t>Empre-
sas de
Arrenda-
miento 
Finan-
ciero</t>
  </si>
  <si>
    <t xml:space="preserve">  Agricultura, ganadería, caza y 
  silvicultura</t>
  </si>
  <si>
    <t xml:space="preserve">  Otras actividades de servicios 
  comunitarios</t>
  </si>
  <si>
    <t xml:space="preserve">  Hogares privados con servicio 
  doméstico y</t>
  </si>
  <si>
    <t xml:space="preserve">  Transporte, almac. y 
  comunicaciones</t>
  </si>
  <si>
    <t>Créditos Hipotecarios para 
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</si>
</sst>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#\ ###\ ##0"/>
  </numFmts>
  <fonts count="8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2" fillId="0" borderId="0" xfId="0" applyNumberFormat="1" applyFont="1" applyBorder="1" applyAlignment="1" applyProtection="1">
      <alignment horizontal="right" vertical="center"/>
    </xf>
    <xf numFmtId="165" fontId="1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wrapText="1"/>
    </xf>
    <xf numFmtId="0" fontId="1" fillId="0" borderId="2" xfId="0" applyFont="1" applyBorder="1" applyAlignment="1">
      <alignment vertical="center"/>
    </xf>
    <xf numFmtId="165" fontId="1" fillId="0" borderId="1" xfId="0" applyNumberFormat="1" applyFont="1" applyBorder="1" applyAlignment="1" applyProtection="1">
      <alignment horizontal="right" vertical="center"/>
    </xf>
    <xf numFmtId="165" fontId="2" fillId="0" borderId="1" xfId="0" applyNumberFormat="1" applyFont="1" applyBorder="1" applyAlignment="1" applyProtection="1">
      <alignment horizontal="right" vertical="center"/>
    </xf>
    <xf numFmtId="0" fontId="7" fillId="3" borderId="1" xfId="0" applyFont="1" applyFill="1" applyBorder="1"/>
    <xf numFmtId="2" fontId="7" fillId="3" borderId="1" xfId="0" applyNumberFormat="1" applyFont="1" applyFill="1" applyBorder="1"/>
    <xf numFmtId="2" fontId="0" fillId="3" borderId="1" xfId="0" applyNumberFormat="1" applyFill="1" applyBorder="1"/>
    <xf numFmtId="2" fontId="1" fillId="2" borderId="3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centerContinuous" vertical="center"/>
    </xf>
    <xf numFmtId="0" fontId="3" fillId="0" borderId="0" xfId="0" applyFont="1" applyBorder="1" applyAlignment="1" applyProtection="1">
      <alignment horizontal="right" vertical="center" wrapText="1"/>
    </xf>
    <xf numFmtId="165" fontId="3" fillId="0" borderId="0" xfId="0" applyNumberFormat="1" applyFont="1" applyBorder="1" applyAlignment="1" applyProtection="1">
      <alignment horizontal="right" vertical="center"/>
    </xf>
    <xf numFmtId="165" fontId="4" fillId="0" borderId="0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165" fontId="3" fillId="0" borderId="9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4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 applyProtection="1">
      <alignment horizontal="left" vertical="center"/>
    </xf>
    <xf numFmtId="165" fontId="3" fillId="0" borderId="0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96945296739363"/>
          <c:y val="3.8568159169612141E-2"/>
          <c:w val="0.58010628663132469"/>
          <c:h val="0.5968233622060439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7"/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802060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5574975296271885"/>
                  <c:y val="7.2597696469206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419039943847245"/>
                  <c:y val="-0.1344311262954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4396992575191843"/>
                  <c:y val="6.0831387568737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3297775787704655"/>
                  <c:y val="0.16671080084993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093715395204554E-3"/>
                  <c:y val="0.2030927188831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707857687250264E-2"/>
                  <c:y val="8.2364706762144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113345686091263"/>
                  <c:y val="-2.5052950298935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7053682682572001E-2"/>
                  <c:y val="-0.146150961313194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'C12'!$M$45:$M$52</c:f>
              <c:strCache>
                <c:ptCount val="8"/>
                <c:pt idx="0">
                  <c:v>Banca Múltiple</c:v>
                </c:pt>
                <c:pt idx="1">
                  <c:v>Empresas Financieras</c:v>
                </c:pt>
                <c:pt idx="2">
                  <c:v>Cajas Municipales</c:v>
                </c:pt>
                <c:pt idx="3">
                  <c:v>Cajas Rurales de Ahorro y Crédito</c:v>
                </c:pt>
                <c:pt idx="4">
                  <c:v>EDPYME</c:v>
                </c:pt>
                <c:pt idx="5">
                  <c:v>Empresas de Arrendamiento Financiero</c:v>
                </c:pt>
                <c:pt idx="6">
                  <c:v>Banco de la Nación</c:v>
                </c:pt>
                <c:pt idx="7">
                  <c:v>Agrobanco</c:v>
                </c:pt>
              </c:strCache>
            </c:strRef>
          </c:cat>
          <c:val>
            <c:numRef>
              <c:f>'C12'!$P$45:$P$52</c:f>
              <c:numCache>
                <c:formatCode>0.00</c:formatCode>
                <c:ptCount val="8"/>
                <c:pt idx="0">
                  <c:v>85.35</c:v>
                </c:pt>
                <c:pt idx="1">
                  <c:v>5</c:v>
                </c:pt>
                <c:pt idx="2">
                  <c:v>5.94</c:v>
                </c:pt>
                <c:pt idx="3">
                  <c:v>0.7</c:v>
                </c:pt>
                <c:pt idx="4">
                  <c:v>0.57999999999999996</c:v>
                </c:pt>
                <c:pt idx="5">
                  <c:v>0.22</c:v>
                </c:pt>
                <c:pt idx="6">
                  <c:v>1.63</c:v>
                </c:pt>
                <c:pt idx="7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51273</xdr:colOff>
      <xdr:row>36</xdr:row>
      <xdr:rowOff>84336</xdr:rowOff>
    </xdr:from>
    <xdr:to>
      <xdr:col>6</xdr:col>
      <xdr:colOff>261936</xdr:colOff>
      <xdr:row>53</xdr:row>
      <xdr:rowOff>47624</xdr:rowOff>
    </xdr:to>
    <xdr:graphicFrame macro="">
      <xdr:nvGraphicFramePr>
        <xdr:cNvPr id="34826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333438</xdr:colOff>
      <xdr:row>33</xdr:row>
      <xdr:rowOff>95107</xdr:rowOff>
    </xdr:from>
    <xdr:to>
      <xdr:col>4</xdr:col>
      <xdr:colOff>387087</xdr:colOff>
      <xdr:row>36</xdr:row>
      <xdr:rowOff>26543</xdr:rowOff>
    </xdr:to>
    <xdr:sp macro="" textlink="">
      <xdr:nvSpPr>
        <xdr:cNvPr id="3" name="Text Box 1025"/>
        <xdr:cNvSpPr txBox="1">
          <a:spLocks noChangeArrowheads="1"/>
        </xdr:cNvSpPr>
      </xdr:nvSpPr>
      <xdr:spPr bwMode="auto">
        <a:xfrm>
          <a:off x="333438" y="4934998"/>
          <a:ext cx="2702790" cy="27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</a:rPr>
            <a:t>ESTRUCTURA PORCENTUAL DE LOS CRÉDITOS, SEGÚN FUENTES FINANCIERAS</a:t>
          </a:r>
          <a:r>
            <a:rPr lang="es-PE" sz="800" b="1" i="0" baseline="0">
              <a:effectLst/>
              <a:latin typeface="Arial Narrow" pitchFamily="34" charset="0"/>
              <a:ea typeface="+mn-ea"/>
              <a:cs typeface="+mn-cs"/>
            </a:rPr>
            <a:t>, </a:t>
          </a: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</a:rPr>
            <a:t>2014</a:t>
          </a:r>
        </a:p>
      </xdr:txBody>
    </xdr:sp>
    <xdr:clientData/>
  </xdr:twoCellAnchor>
  <xdr:twoCellAnchor>
    <xdr:from>
      <xdr:col>0</xdr:col>
      <xdr:colOff>12886</xdr:colOff>
      <xdr:row>58</xdr:row>
      <xdr:rowOff>48762</xdr:rowOff>
    </xdr:from>
    <xdr:to>
      <xdr:col>5</xdr:col>
      <xdr:colOff>270085</xdr:colOff>
      <xdr:row>59</xdr:row>
      <xdr:rowOff>87165</xdr:rowOff>
    </xdr:to>
    <xdr:sp macro="" textlink="">
      <xdr:nvSpPr>
        <xdr:cNvPr id="4" name="3 CuadroTexto"/>
        <xdr:cNvSpPr txBox="1"/>
      </xdr:nvSpPr>
      <xdr:spPr>
        <a:xfrm>
          <a:off x="12886" y="7851935"/>
          <a:ext cx="3788776" cy="155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52"/>
  <sheetViews>
    <sheetView showGridLines="0" tabSelected="1" zoomScale="140" zoomScaleNormal="140" workbookViewId="0">
      <selection activeCell="N14" sqref="N14"/>
    </sheetView>
  </sheetViews>
  <sheetFormatPr baseColWidth="10" defaultColWidth="8.19921875" defaultRowHeight="9" x14ac:dyDescent="0.15"/>
  <cols>
    <col min="1" max="1" width="24.3984375" style="1" customWidth="1"/>
    <col min="2" max="2" width="9" style="1" customWidth="1"/>
    <col min="3" max="3" width="8.59765625" style="1" customWidth="1"/>
    <col min="4" max="4" width="7.796875" style="1" customWidth="1"/>
    <col min="5" max="5" width="8.19921875" style="1" customWidth="1"/>
    <col min="6" max="6" width="7.19921875" style="1" customWidth="1"/>
    <col min="7" max="7" width="7.3984375" style="1" customWidth="1"/>
    <col min="8" max="8" width="7.59765625" style="1" customWidth="1"/>
    <col min="9" max="9" width="7.19921875" style="1" customWidth="1"/>
    <col min="10" max="10" width="7.3984375" style="1" customWidth="1"/>
    <col min="11" max="13" width="10" style="1" customWidth="1"/>
    <col min="14" max="14" width="13.796875" style="1" bestFit="1" customWidth="1"/>
    <col min="15" max="15" width="8.19921875" style="1" customWidth="1"/>
    <col min="16" max="16" width="9.19921875" style="1" customWidth="1"/>
    <col min="17" max="17" width="12.3984375" style="1" customWidth="1"/>
    <col min="18" max="18" width="8" style="1" customWidth="1"/>
    <col min="19" max="19" width="9.3984375" style="1" customWidth="1"/>
    <col min="20" max="16384" width="8.19921875" style="1"/>
  </cols>
  <sheetData>
    <row r="1" spans="1:19" ht="12.95" customHeight="1" x14ac:dyDescent="0.15">
      <c r="A1" s="8" t="s">
        <v>27</v>
      </c>
      <c r="B1" s="7"/>
      <c r="C1" s="7"/>
      <c r="D1" s="7"/>
      <c r="E1" s="7"/>
      <c r="F1" s="7"/>
      <c r="G1" s="7"/>
      <c r="H1" s="7"/>
      <c r="I1" s="7"/>
      <c r="J1" s="7"/>
    </row>
    <row r="2" spans="1:19" ht="12.95" customHeight="1" x14ac:dyDescent="0.15">
      <c r="A2" s="8" t="s">
        <v>33</v>
      </c>
      <c r="B2" s="7"/>
      <c r="C2" s="7"/>
      <c r="D2" s="7"/>
      <c r="E2" s="7"/>
      <c r="F2" s="7"/>
      <c r="G2" s="7"/>
      <c r="H2" s="7"/>
      <c r="I2" s="7"/>
      <c r="J2" s="7"/>
    </row>
    <row r="3" spans="1:19" ht="11.25" customHeight="1" x14ac:dyDescent="0.15">
      <c r="A3" s="19" t="s">
        <v>26</v>
      </c>
      <c r="B3" s="7"/>
      <c r="C3" s="7"/>
      <c r="D3" s="7"/>
      <c r="E3" s="20"/>
      <c r="F3" s="7"/>
      <c r="G3" s="7"/>
      <c r="H3" s="7"/>
      <c r="I3" s="7"/>
      <c r="J3" s="7"/>
    </row>
    <row r="4" spans="1:19" ht="6.75" customHeight="1" x14ac:dyDescent="0.15">
      <c r="A4" s="19"/>
      <c r="B4" s="7"/>
      <c r="C4" s="7"/>
      <c r="D4" s="7"/>
      <c r="E4" s="7"/>
      <c r="F4" s="7"/>
      <c r="G4" s="7"/>
      <c r="H4" s="7"/>
      <c r="I4" s="7"/>
      <c r="J4" s="7"/>
    </row>
    <row r="5" spans="1:19" s="2" customFormat="1" ht="51.75" customHeight="1" x14ac:dyDescent="0.15">
      <c r="A5" s="24" t="s">
        <v>12</v>
      </c>
      <c r="B5" s="28" t="s">
        <v>0</v>
      </c>
      <c r="C5" s="29" t="s">
        <v>42</v>
      </c>
      <c r="D5" s="29" t="s">
        <v>41</v>
      </c>
      <c r="E5" s="29" t="s">
        <v>40</v>
      </c>
      <c r="F5" s="29" t="s">
        <v>39</v>
      </c>
      <c r="G5" s="29" t="s">
        <v>38</v>
      </c>
      <c r="H5" s="29" t="s">
        <v>43</v>
      </c>
      <c r="I5" s="29" t="s">
        <v>37</v>
      </c>
      <c r="J5" s="29" t="s">
        <v>36</v>
      </c>
      <c r="K5" s="9"/>
      <c r="L5" s="9"/>
      <c r="M5" s="9"/>
      <c r="N5" s="9"/>
      <c r="O5" s="9"/>
      <c r="P5" s="9"/>
      <c r="Q5" s="9"/>
      <c r="R5" s="9"/>
      <c r="S5" s="9"/>
    </row>
    <row r="6" spans="1:19" s="2" customFormat="1" ht="3.95" customHeight="1" x14ac:dyDescent="0.15">
      <c r="A6" s="25"/>
      <c r="B6" s="21"/>
      <c r="C6" s="22"/>
      <c r="D6" s="22"/>
      <c r="E6" s="22"/>
      <c r="F6" s="22"/>
      <c r="G6" s="22"/>
      <c r="H6" s="22"/>
      <c r="I6" s="22"/>
      <c r="J6" s="22"/>
      <c r="K6" s="9"/>
      <c r="L6" s="3"/>
      <c r="M6" s="3"/>
      <c r="N6" s="3"/>
      <c r="O6" s="3"/>
      <c r="P6" s="3"/>
      <c r="Q6" s="3"/>
      <c r="R6" s="3"/>
      <c r="S6" s="3"/>
    </row>
    <row r="7" spans="1:19" s="2" customFormat="1" ht="8.1" customHeight="1" x14ac:dyDescent="0.15">
      <c r="A7" s="33" t="s">
        <v>0</v>
      </c>
      <c r="B7" s="22">
        <f>SUM(C7:J7)</f>
        <v>226268470.21140003</v>
      </c>
      <c r="C7" s="22">
        <f>C8+C26+C27</f>
        <v>193128410.60077003</v>
      </c>
      <c r="D7" s="22">
        <f t="shared" ref="D7" si="0">D8+D26+D27</f>
        <v>11310962.11056</v>
      </c>
      <c r="E7" s="22">
        <v>13438063</v>
      </c>
      <c r="F7" s="22">
        <f t="shared" ref="F7:J7" si="1">+F8+F26+F27</f>
        <v>1593276.7928699998</v>
      </c>
      <c r="G7" s="22">
        <f t="shared" si="1"/>
        <v>1317709.8098400002</v>
      </c>
      <c r="H7" s="22">
        <f t="shared" si="1"/>
        <v>491172.39999999997</v>
      </c>
      <c r="I7" s="22">
        <f t="shared" si="1"/>
        <v>3677569.2862399998</v>
      </c>
      <c r="J7" s="22">
        <f t="shared" si="1"/>
        <v>1311306.2111199999</v>
      </c>
      <c r="K7" s="3"/>
      <c r="L7" s="3"/>
      <c r="M7" s="3"/>
      <c r="N7" s="3"/>
      <c r="O7" s="3"/>
      <c r="P7" s="3"/>
      <c r="Q7" s="3"/>
      <c r="R7" s="3"/>
      <c r="S7" s="3"/>
    </row>
    <row r="8" spans="1:19" s="2" customFormat="1" ht="24.95" customHeight="1" x14ac:dyDescent="0.15">
      <c r="A8" s="34" t="s">
        <v>28</v>
      </c>
      <c r="B8" s="38">
        <f>SUM(C8:J8)</f>
        <v>148347711.08182999</v>
      </c>
      <c r="C8" s="38">
        <f>SUM(C9:C24)</f>
        <v>127081755.61000001</v>
      </c>
      <c r="D8" s="38">
        <f t="shared" ref="D8:J8" si="2">SUM(D9:D24)</f>
        <v>7437490.3399999999</v>
      </c>
      <c r="E8" s="38">
        <f t="shared" si="2"/>
        <v>10065285.099120002</v>
      </c>
      <c r="F8" s="38">
        <f t="shared" si="2"/>
        <v>1214134.7728699998</v>
      </c>
      <c r="G8" s="38">
        <f t="shared" si="2"/>
        <v>746578.68984000012</v>
      </c>
      <c r="H8" s="38">
        <f t="shared" si="2"/>
        <v>491172.39999999997</v>
      </c>
      <c r="I8" s="38" t="s">
        <v>22</v>
      </c>
      <c r="J8" s="38">
        <f t="shared" si="2"/>
        <v>1311294.17</v>
      </c>
      <c r="K8" s="3"/>
      <c r="L8" s="3"/>
      <c r="M8" s="3"/>
      <c r="N8" s="3"/>
      <c r="O8" s="3"/>
      <c r="P8" s="3"/>
      <c r="Q8" s="3"/>
      <c r="R8" s="3"/>
      <c r="S8" s="3"/>
    </row>
    <row r="9" spans="1:19" s="2" customFormat="1" ht="14.1" customHeight="1" x14ac:dyDescent="0.15">
      <c r="A9" s="35" t="s">
        <v>44</v>
      </c>
      <c r="B9" s="23">
        <f>SUM(C9:J9)</f>
        <v>7762563.1173599996</v>
      </c>
      <c r="C9" s="23">
        <v>4893669.03</v>
      </c>
      <c r="D9" s="23">
        <v>548795.79</v>
      </c>
      <c r="E9" s="23">
        <v>811606.22132000001</v>
      </c>
      <c r="F9" s="23">
        <v>226997.5681</v>
      </c>
      <c r="G9" s="23">
        <v>62736.807939999999</v>
      </c>
      <c r="H9" s="23">
        <v>14602.51</v>
      </c>
      <c r="I9" s="23" t="s">
        <v>22</v>
      </c>
      <c r="J9" s="23">
        <v>1204155.19</v>
      </c>
      <c r="K9" s="4"/>
      <c r="L9" s="4"/>
      <c r="M9" s="4"/>
      <c r="N9" s="4"/>
      <c r="O9" s="4"/>
      <c r="P9" s="4"/>
      <c r="Q9" s="4"/>
      <c r="R9" s="4"/>
      <c r="S9" s="4"/>
    </row>
    <row r="10" spans="1:19" s="2" customFormat="1" ht="8.1" customHeight="1" x14ac:dyDescent="0.15">
      <c r="A10" s="36" t="s">
        <v>1</v>
      </c>
      <c r="B10" s="23">
        <f t="shared" ref="B10:B26" si="3">SUM(C10:J10)</f>
        <v>1368971.5421799999</v>
      </c>
      <c r="C10" s="23">
        <v>1214964.69</v>
      </c>
      <c r="D10" s="23">
        <v>23944.38</v>
      </c>
      <c r="E10" s="23">
        <v>101695.02426000001</v>
      </c>
      <c r="F10" s="23">
        <v>4129.2073700000001</v>
      </c>
      <c r="G10" s="23">
        <v>8237.840549999999</v>
      </c>
      <c r="H10" s="23">
        <v>9856.2099999999991</v>
      </c>
      <c r="I10" s="23" t="s">
        <v>22</v>
      </c>
      <c r="J10" s="23">
        <v>6144.19</v>
      </c>
      <c r="K10" s="4"/>
      <c r="L10" s="4"/>
      <c r="M10" s="4"/>
      <c r="N10" s="4"/>
      <c r="O10" s="4"/>
      <c r="P10" s="4"/>
      <c r="Q10" s="4"/>
      <c r="R10" s="4"/>
      <c r="S10" s="4"/>
    </row>
    <row r="11" spans="1:19" s="2" customFormat="1" ht="8.1" customHeight="1" x14ac:dyDescent="0.15">
      <c r="A11" s="36" t="s">
        <v>2</v>
      </c>
      <c r="B11" s="23">
        <f t="shared" si="3"/>
        <v>6497682.9552600011</v>
      </c>
      <c r="C11" s="23">
        <v>6422459.7999999998</v>
      </c>
      <c r="D11" s="23">
        <v>16752.189999999999</v>
      </c>
      <c r="E11" s="23">
        <v>26503.778780000001</v>
      </c>
      <c r="F11" s="23">
        <v>8261.7071799999994</v>
      </c>
      <c r="G11" s="23">
        <v>1336.1993</v>
      </c>
      <c r="H11" s="23">
        <v>22369.279999999999</v>
      </c>
      <c r="I11" s="23" t="s">
        <v>22</v>
      </c>
      <c r="J11" s="23" t="s">
        <v>22</v>
      </c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.1" customHeight="1" x14ac:dyDescent="0.15">
      <c r="A12" s="36" t="s">
        <v>13</v>
      </c>
      <c r="B12" s="23">
        <f t="shared" si="3"/>
        <v>32204504.285049997</v>
      </c>
      <c r="C12" s="23">
        <v>30775278.960000001</v>
      </c>
      <c r="D12" s="23">
        <v>516119.31</v>
      </c>
      <c r="E12" s="23">
        <v>638710.48794000002</v>
      </c>
      <c r="F12" s="23">
        <v>70878.918609999993</v>
      </c>
      <c r="G12" s="23">
        <v>57682.808499999999</v>
      </c>
      <c r="H12" s="23">
        <v>81651.48</v>
      </c>
      <c r="I12" s="23" t="s">
        <v>22</v>
      </c>
      <c r="J12" s="23">
        <v>64182.32</v>
      </c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ht="8.1" customHeight="1" x14ac:dyDescent="0.15">
      <c r="A13" s="36" t="s">
        <v>14</v>
      </c>
      <c r="B13" s="23">
        <f t="shared" si="3"/>
        <v>7240009.5531900004</v>
      </c>
      <c r="C13" s="23">
        <v>7222640.21</v>
      </c>
      <c r="D13" s="23">
        <v>4739.41</v>
      </c>
      <c r="E13" s="23">
        <v>11810.23926</v>
      </c>
      <c r="F13" s="23">
        <v>393.66239000000002</v>
      </c>
      <c r="G13" s="23">
        <v>296.74153999999999</v>
      </c>
      <c r="H13" s="23">
        <v>129.29</v>
      </c>
      <c r="I13" s="23" t="s">
        <v>22</v>
      </c>
      <c r="J13" s="23" t="s">
        <v>22</v>
      </c>
      <c r="K13" s="4"/>
      <c r="L13" s="4"/>
      <c r="M13" s="4"/>
      <c r="N13" s="4"/>
      <c r="O13" s="4"/>
      <c r="P13" s="4"/>
      <c r="Q13" s="4"/>
      <c r="R13" s="4"/>
      <c r="S13" s="4"/>
    </row>
    <row r="14" spans="1:19" s="2" customFormat="1" ht="8.1" customHeight="1" x14ac:dyDescent="0.15">
      <c r="A14" s="36" t="s">
        <v>3</v>
      </c>
      <c r="B14" s="23">
        <f t="shared" si="3"/>
        <v>5505322.9209599998</v>
      </c>
      <c r="C14" s="23">
        <v>4829215.78</v>
      </c>
      <c r="D14" s="23">
        <v>263486.27</v>
      </c>
      <c r="E14" s="23">
        <v>309526.30432999996</v>
      </c>
      <c r="F14" s="23">
        <v>48840.163999999997</v>
      </c>
      <c r="G14" s="23">
        <v>14486.512630000001</v>
      </c>
      <c r="H14" s="23">
        <v>39767.89</v>
      </c>
      <c r="I14" s="23" t="s">
        <v>22</v>
      </c>
      <c r="J14" s="23" t="s">
        <v>22</v>
      </c>
      <c r="K14" s="4"/>
      <c r="L14" s="4"/>
      <c r="M14" s="4"/>
      <c r="N14" s="4"/>
      <c r="O14" s="4"/>
      <c r="P14" s="4"/>
      <c r="Q14" s="4"/>
      <c r="R14" s="4"/>
      <c r="S14" s="4"/>
    </row>
    <row r="15" spans="1:19" s="2" customFormat="1" ht="8.1" customHeight="1" x14ac:dyDescent="0.15">
      <c r="A15" s="36" t="s">
        <v>4</v>
      </c>
      <c r="B15" s="23">
        <f t="shared" si="3"/>
        <v>37569467.279109992</v>
      </c>
      <c r="C15" s="23">
        <v>29170609.739999998</v>
      </c>
      <c r="D15" s="23">
        <v>3203738.31</v>
      </c>
      <c r="E15" s="23">
        <v>4444315.3163400004</v>
      </c>
      <c r="F15" s="23">
        <v>409498.81436000002</v>
      </c>
      <c r="G15" s="23">
        <v>288400.80841</v>
      </c>
      <c r="H15" s="23">
        <v>48979.88</v>
      </c>
      <c r="I15" s="23" t="s">
        <v>22</v>
      </c>
      <c r="J15" s="23">
        <v>3924.41</v>
      </c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8.1" customHeight="1" x14ac:dyDescent="0.15">
      <c r="A16" s="36" t="s">
        <v>15</v>
      </c>
      <c r="B16" s="23">
        <f t="shared" si="3"/>
        <v>3544934.7694699997</v>
      </c>
      <c r="C16" s="23">
        <v>2594153</v>
      </c>
      <c r="D16" s="23">
        <v>365378.71</v>
      </c>
      <c r="E16" s="23">
        <v>495494.68648999999</v>
      </c>
      <c r="F16" s="23">
        <v>46111.550369999997</v>
      </c>
      <c r="G16" s="23">
        <v>32988.192609999998</v>
      </c>
      <c r="H16" s="23">
        <v>10808.630000000001</v>
      </c>
      <c r="I16" s="23" t="s">
        <v>22</v>
      </c>
      <c r="J16" s="23" t="s">
        <v>22</v>
      </c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4.1" customHeight="1" x14ac:dyDescent="0.15">
      <c r="A17" s="35" t="s">
        <v>47</v>
      </c>
      <c r="B17" s="23">
        <f t="shared" si="3"/>
        <v>11990697.810000002</v>
      </c>
      <c r="C17" s="23">
        <v>9188179.4199999999</v>
      </c>
      <c r="D17" s="23">
        <v>822541.38</v>
      </c>
      <c r="E17" s="23">
        <v>1453810.1349800001</v>
      </c>
      <c r="F17" s="23">
        <v>156805.45559</v>
      </c>
      <c r="G17" s="23">
        <v>198523.94943000001</v>
      </c>
      <c r="H17" s="23">
        <v>170837.47</v>
      </c>
      <c r="I17" s="23" t="s">
        <v>22</v>
      </c>
      <c r="J17" s="23" t="s">
        <v>22</v>
      </c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8.1" customHeight="1" x14ac:dyDescent="0.15">
      <c r="A18" s="36" t="s">
        <v>16</v>
      </c>
      <c r="B18" s="23">
        <f t="shared" si="3"/>
        <v>5129909.99658</v>
      </c>
      <c r="C18" s="23">
        <v>4955053.57</v>
      </c>
      <c r="D18" s="23">
        <v>13612.91</v>
      </c>
      <c r="E18" s="23">
        <v>125702.895</v>
      </c>
      <c r="F18" s="23">
        <v>35028.738389999999</v>
      </c>
      <c r="G18" s="23">
        <v>248.72318999999999</v>
      </c>
      <c r="H18" s="23">
        <v>263.16000000000003</v>
      </c>
      <c r="I18" s="23" t="s">
        <v>22</v>
      </c>
      <c r="J18" s="23" t="s">
        <v>22</v>
      </c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8.1" customHeight="1" x14ac:dyDescent="0.15">
      <c r="A19" s="36" t="s">
        <v>32</v>
      </c>
      <c r="B19" s="23">
        <f t="shared" si="3"/>
        <v>16520639.927370001</v>
      </c>
      <c r="C19" s="23">
        <v>15096536.560000001</v>
      </c>
      <c r="D19" s="23">
        <v>384100.77</v>
      </c>
      <c r="E19" s="23">
        <v>827213.08473999996</v>
      </c>
      <c r="F19" s="23">
        <v>89191.933909999992</v>
      </c>
      <c r="G19" s="23">
        <v>39971.978719999999</v>
      </c>
      <c r="H19" s="23">
        <v>77706.39</v>
      </c>
      <c r="I19" s="23" t="s">
        <v>22</v>
      </c>
      <c r="J19" s="23">
        <v>5919.21</v>
      </c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8.1" customHeight="1" x14ac:dyDescent="0.15">
      <c r="A20" s="36" t="s">
        <v>17</v>
      </c>
      <c r="B20" s="23">
        <f t="shared" si="3"/>
        <v>590053.26248000015</v>
      </c>
      <c r="C20" s="23">
        <v>534010.56999999995</v>
      </c>
      <c r="D20" s="23">
        <v>5167.16</v>
      </c>
      <c r="E20" s="23">
        <v>25826.671829999999</v>
      </c>
      <c r="F20" s="23">
        <v>5278.0915199999999</v>
      </c>
      <c r="G20" s="23">
        <v>562.89913000000001</v>
      </c>
      <c r="H20" s="23">
        <v>28.81</v>
      </c>
      <c r="I20" s="23" t="s">
        <v>22</v>
      </c>
      <c r="J20" s="23">
        <v>19179.060000000001</v>
      </c>
      <c r="K20" s="4"/>
      <c r="L20" s="4"/>
      <c r="M20" s="4"/>
      <c r="N20" s="4"/>
      <c r="O20" s="4"/>
      <c r="P20" s="4"/>
      <c r="Q20" s="4"/>
      <c r="R20" s="4"/>
      <c r="S20" s="4"/>
    </row>
    <row r="21" spans="1:19" s="2" customFormat="1" ht="8.1" customHeight="1" x14ac:dyDescent="0.15">
      <c r="A21" s="36" t="s">
        <v>5</v>
      </c>
      <c r="B21" s="23">
        <f t="shared" si="3"/>
        <v>2016335.8640299998</v>
      </c>
      <c r="C21" s="23">
        <v>1871546.03</v>
      </c>
      <c r="D21" s="23">
        <v>19054.68</v>
      </c>
      <c r="E21" s="23">
        <v>112827.51127</v>
      </c>
      <c r="F21" s="23">
        <v>11002.30625</v>
      </c>
      <c r="G21" s="23">
        <v>1790.5865100000001</v>
      </c>
      <c r="H21" s="23">
        <v>114.75</v>
      </c>
      <c r="I21" s="23" t="s">
        <v>22</v>
      </c>
      <c r="J21" s="23" t="s">
        <v>22</v>
      </c>
      <c r="K21" s="4"/>
      <c r="L21" s="4"/>
      <c r="M21" s="4"/>
      <c r="N21" s="4"/>
      <c r="O21" s="4"/>
      <c r="P21" s="4"/>
      <c r="Q21" s="4"/>
      <c r="R21" s="4"/>
      <c r="S21" s="4"/>
    </row>
    <row r="22" spans="1:19" s="2" customFormat="1" ht="8.1" customHeight="1" x14ac:dyDescent="0.15">
      <c r="A22" s="36" t="s">
        <v>18</v>
      </c>
      <c r="B22" s="23">
        <f t="shared" si="3"/>
        <v>1092686.5326700001</v>
      </c>
      <c r="C22" s="23">
        <v>975908.04</v>
      </c>
      <c r="D22" s="23">
        <v>31595.57</v>
      </c>
      <c r="E22" s="23">
        <v>71594.405019999991</v>
      </c>
      <c r="F22" s="23">
        <v>7168.7240099999999</v>
      </c>
      <c r="G22" s="23">
        <v>3480.94364</v>
      </c>
      <c r="H22" s="23">
        <v>2938.8500000000004</v>
      </c>
      <c r="I22" s="23" t="s">
        <v>22</v>
      </c>
      <c r="J22" s="23" t="s">
        <v>22</v>
      </c>
      <c r="K22" s="4"/>
      <c r="L22" s="4"/>
      <c r="M22" s="4"/>
      <c r="N22" s="4"/>
      <c r="O22" s="4"/>
      <c r="P22" s="4"/>
      <c r="Q22" s="4"/>
      <c r="R22" s="4"/>
      <c r="S22" s="4"/>
    </row>
    <row r="23" spans="1:19" s="2" customFormat="1" ht="14.1" customHeight="1" x14ac:dyDescent="0.15">
      <c r="A23" s="35" t="s">
        <v>45</v>
      </c>
      <c r="B23" s="23">
        <f t="shared" si="3"/>
        <v>5941783.3856199998</v>
      </c>
      <c r="C23" s="23">
        <v>5175027.83</v>
      </c>
      <c r="D23" s="23">
        <v>134437.79</v>
      </c>
      <c r="E23" s="23">
        <v>527011.36216000002</v>
      </c>
      <c r="F23" s="23">
        <v>58959.677499999998</v>
      </c>
      <c r="G23" s="23">
        <v>27627.74596</v>
      </c>
      <c r="H23" s="23">
        <v>11117.8</v>
      </c>
      <c r="I23" s="23" t="s">
        <v>22</v>
      </c>
      <c r="J23" s="23">
        <v>7601.18</v>
      </c>
      <c r="K23" s="4"/>
      <c r="L23" s="4"/>
      <c r="M23" s="4"/>
      <c r="N23" s="4"/>
      <c r="O23" s="4"/>
      <c r="P23" s="4"/>
      <c r="Q23" s="4"/>
      <c r="R23" s="4"/>
      <c r="S23" s="4"/>
    </row>
    <row r="24" spans="1:19" s="2" customFormat="1" ht="14.1" customHeight="1" x14ac:dyDescent="0.15">
      <c r="A24" s="35" t="s">
        <v>46</v>
      </c>
      <c r="B24" s="23">
        <f t="shared" si="3"/>
        <v>3372147.8804999995</v>
      </c>
      <c r="C24" s="23">
        <v>2162502.38</v>
      </c>
      <c r="D24" s="23">
        <v>1084025.71</v>
      </c>
      <c r="E24" s="23">
        <v>81636.97540000001</v>
      </c>
      <c r="F24" s="23">
        <v>35588.253320000003</v>
      </c>
      <c r="G24" s="23">
        <v>8205.9517799999994</v>
      </c>
      <c r="H24" s="23" t="s">
        <v>22</v>
      </c>
      <c r="I24" s="23" t="s">
        <v>22</v>
      </c>
      <c r="J24" s="23">
        <v>188.61</v>
      </c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ht="8.4499999999999993" customHeight="1" x14ac:dyDescent="0.15">
      <c r="A25" s="37" t="s">
        <v>25</v>
      </c>
      <c r="B25" s="23"/>
      <c r="C25" s="23"/>
      <c r="D25" s="23"/>
      <c r="E25" s="23"/>
      <c r="F25" s="23"/>
      <c r="G25" s="23"/>
      <c r="H25" s="23"/>
      <c r="I25" s="23"/>
      <c r="J25" s="23" t="s">
        <v>29</v>
      </c>
      <c r="K25" s="4"/>
      <c r="L25" s="4"/>
      <c r="M25" s="4"/>
      <c r="N25" s="4"/>
      <c r="O25" s="4"/>
      <c r="P25" s="4"/>
      <c r="Q25" s="4"/>
      <c r="R25" s="4"/>
      <c r="S25" s="4"/>
    </row>
    <row r="26" spans="1:19" s="2" customFormat="1" ht="15" customHeight="1" x14ac:dyDescent="0.15">
      <c r="A26" s="26" t="s">
        <v>48</v>
      </c>
      <c r="B26" s="22">
        <f t="shared" si="3"/>
        <v>34343443.926069997</v>
      </c>
      <c r="C26" s="22">
        <v>32867491.680039998</v>
      </c>
      <c r="D26" s="22">
        <v>81494.820130000007</v>
      </c>
      <c r="E26" s="22">
        <v>879370.5</v>
      </c>
      <c r="F26" s="22">
        <v>209700.71</v>
      </c>
      <c r="G26" s="22">
        <v>167327.76</v>
      </c>
      <c r="H26" s="23" t="s">
        <v>22</v>
      </c>
      <c r="I26" s="22">
        <v>138058.4559</v>
      </c>
      <c r="J26" s="23" t="s">
        <v>22</v>
      </c>
      <c r="K26" s="3"/>
      <c r="L26" s="3"/>
      <c r="M26" s="3"/>
      <c r="N26" s="3"/>
      <c r="O26" s="3"/>
      <c r="P26" s="3"/>
      <c r="Q26" s="4"/>
      <c r="R26" s="3"/>
      <c r="S26" s="4"/>
    </row>
    <row r="27" spans="1:19" s="2" customFormat="1" ht="9.9499999999999993" customHeight="1" x14ac:dyDescent="0.15">
      <c r="A27" s="27" t="s">
        <v>11</v>
      </c>
      <c r="B27" s="30">
        <v>43577315</v>
      </c>
      <c r="C27" s="31">
        <v>33179163.310730003</v>
      </c>
      <c r="D27" s="31">
        <v>3791976.9504299993</v>
      </c>
      <c r="E27" s="31">
        <v>2493406.62</v>
      </c>
      <c r="F27" s="31">
        <v>169441.31</v>
      </c>
      <c r="G27" s="31">
        <v>403803.36</v>
      </c>
      <c r="H27" s="32" t="s">
        <v>22</v>
      </c>
      <c r="I27" s="31">
        <v>3539510.8303399999</v>
      </c>
      <c r="J27" s="31">
        <v>12.041119999999999</v>
      </c>
      <c r="K27" s="3"/>
      <c r="L27" s="3"/>
      <c r="M27" s="3"/>
      <c r="N27" s="3"/>
      <c r="O27" s="3"/>
      <c r="P27" s="3"/>
      <c r="Q27" s="4"/>
      <c r="R27" s="3"/>
      <c r="S27" s="3"/>
    </row>
    <row r="28" spans="1:19" s="2" customFormat="1" ht="9" customHeight="1" x14ac:dyDescent="0.15">
      <c r="A28" s="18" t="s">
        <v>34</v>
      </c>
      <c r="B28" s="3"/>
      <c r="C28" s="3"/>
      <c r="D28" s="3"/>
      <c r="E28" s="3"/>
      <c r="F28" s="3"/>
      <c r="G28" s="3"/>
      <c r="H28" s="3"/>
      <c r="I28" s="3"/>
      <c r="J28" s="3"/>
    </row>
    <row r="29" spans="1:19" s="2" customFormat="1" ht="3" hidden="1" customHeight="1" x14ac:dyDescent="0.15">
      <c r="A29" s="5"/>
      <c r="B29" s="3"/>
      <c r="C29" s="3"/>
      <c r="D29" s="3"/>
      <c r="E29" s="3"/>
      <c r="F29" s="3"/>
      <c r="G29" s="3"/>
      <c r="H29" s="3"/>
      <c r="I29" s="3"/>
      <c r="J29" s="3"/>
    </row>
    <row r="30" spans="1:19" s="2" customFormat="1" ht="9" customHeight="1" x14ac:dyDescent="0.15">
      <c r="A30" s="5" t="s">
        <v>19</v>
      </c>
      <c r="B30" s="3"/>
      <c r="C30" s="3"/>
      <c r="D30" s="3"/>
      <c r="E30" s="3"/>
      <c r="F30" s="3"/>
      <c r="G30" s="3"/>
      <c r="H30" s="3"/>
      <c r="I30" s="3"/>
      <c r="J30" s="3"/>
    </row>
    <row r="31" spans="1:19" s="2" customFormat="1" ht="8.1" customHeight="1" x14ac:dyDescent="0.15">
      <c r="A31" s="5" t="s">
        <v>30</v>
      </c>
      <c r="B31" s="3"/>
      <c r="C31" s="3"/>
      <c r="D31" s="3"/>
      <c r="E31" s="3"/>
      <c r="F31" s="3"/>
      <c r="G31" s="3"/>
      <c r="H31" s="3"/>
      <c r="I31" s="3"/>
      <c r="J31" s="3"/>
    </row>
    <row r="32" spans="1:19" s="2" customFormat="1" ht="8.1" customHeight="1" x14ac:dyDescent="0.15">
      <c r="A32" s="5" t="s">
        <v>35</v>
      </c>
      <c r="B32" s="3"/>
      <c r="C32" s="3"/>
      <c r="D32" s="3"/>
      <c r="E32" s="3"/>
      <c r="F32" s="3"/>
      <c r="G32" s="3"/>
      <c r="H32" s="3"/>
      <c r="I32" s="3"/>
      <c r="J32" s="3"/>
    </row>
    <row r="33" spans="1:17" ht="8.1" customHeight="1" x14ac:dyDescent="0.15">
      <c r="A33" s="6" t="s">
        <v>20</v>
      </c>
    </row>
    <row r="40" spans="1:17" x14ac:dyDescent="0.15">
      <c r="O40"/>
      <c r="P40"/>
      <c r="Q40"/>
    </row>
    <row r="41" spans="1:17" x14ac:dyDescent="0.15">
      <c r="O41"/>
      <c r="P41"/>
      <c r="Q41"/>
    </row>
    <row r="42" spans="1:17" x14ac:dyDescent="0.15">
      <c r="O42"/>
      <c r="P42"/>
      <c r="Q42"/>
    </row>
    <row r="43" spans="1:17" x14ac:dyDescent="0.15">
      <c r="O43">
        <v>100</v>
      </c>
      <c r="P43" s="13" t="s">
        <v>31</v>
      </c>
      <c r="Q43"/>
    </row>
    <row r="44" spans="1:17" x14ac:dyDescent="0.15">
      <c r="N44" s="12">
        <f>SUM(N45:N52)</f>
        <v>226268470.21140003</v>
      </c>
      <c r="O44" s="17">
        <f>SUM(O45:O52)</f>
        <v>100</v>
      </c>
      <c r="P44" s="14">
        <f>SUM(P45:P52)</f>
        <v>99.999999999999986</v>
      </c>
      <c r="Q44"/>
    </row>
    <row r="45" spans="1:17" x14ac:dyDescent="0.15">
      <c r="M45" s="10" t="s">
        <v>6</v>
      </c>
      <c r="N45" s="11">
        <f>C7</f>
        <v>193128410.60077003</v>
      </c>
      <c r="O45" s="16">
        <f>(N45/$N$44*100)</f>
        <v>85.353655513882416</v>
      </c>
      <c r="P45" s="15">
        <f>+ROUND(O45,2)</f>
        <v>85.35</v>
      </c>
    </row>
    <row r="46" spans="1:17" x14ac:dyDescent="0.15">
      <c r="M46" s="10" t="s">
        <v>7</v>
      </c>
      <c r="N46" s="11">
        <f>D7</f>
        <v>11310962.11056</v>
      </c>
      <c r="O46" s="16">
        <f t="shared" ref="O46:O52" si="4">(N46/$N$44*100)</f>
        <v>4.9989121771991902</v>
      </c>
      <c r="P46" s="15">
        <f t="shared" ref="P46:P52" si="5">+ROUND(O46,2)</f>
        <v>5</v>
      </c>
    </row>
    <row r="47" spans="1:17" x14ac:dyDescent="0.15">
      <c r="M47" s="10" t="s">
        <v>9</v>
      </c>
      <c r="N47" s="11">
        <f>E7</f>
        <v>13438063</v>
      </c>
      <c r="O47" s="16">
        <f t="shared" si="4"/>
        <v>5.9389905219427934</v>
      </c>
      <c r="P47" s="15">
        <f t="shared" si="5"/>
        <v>5.94</v>
      </c>
    </row>
    <row r="48" spans="1:17" x14ac:dyDescent="0.15">
      <c r="M48" s="10" t="s">
        <v>10</v>
      </c>
      <c r="N48" s="11">
        <f>F7</f>
        <v>1593276.7928699998</v>
      </c>
      <c r="O48" s="16">
        <f t="shared" si="4"/>
        <v>0.70415325271851592</v>
      </c>
      <c r="P48" s="15">
        <f t="shared" si="5"/>
        <v>0.7</v>
      </c>
    </row>
    <row r="49" spans="13:16" x14ac:dyDescent="0.15">
      <c r="M49" s="10" t="s">
        <v>21</v>
      </c>
      <c r="N49" s="11">
        <f>G7</f>
        <v>1317709.8098400002</v>
      </c>
      <c r="O49" s="16">
        <f t="shared" si="4"/>
        <v>0.58236563344812431</v>
      </c>
      <c r="P49" s="15">
        <f t="shared" si="5"/>
        <v>0.57999999999999996</v>
      </c>
    </row>
    <row r="50" spans="13:16" x14ac:dyDescent="0.15">
      <c r="M50" s="10" t="s">
        <v>8</v>
      </c>
      <c r="N50" s="11">
        <f>H7</f>
        <v>491172.39999999997</v>
      </c>
      <c r="O50" s="16">
        <f t="shared" si="4"/>
        <v>0.21707505227798785</v>
      </c>
      <c r="P50" s="15">
        <f t="shared" si="5"/>
        <v>0.22</v>
      </c>
    </row>
    <row r="51" spans="13:16" x14ac:dyDescent="0.15">
      <c r="M51" s="10" t="s">
        <v>23</v>
      </c>
      <c r="N51" s="11">
        <f>I7</f>
        <v>3677569.2862399998</v>
      </c>
      <c r="O51" s="16">
        <f t="shared" si="4"/>
        <v>1.6253123039211292</v>
      </c>
      <c r="P51" s="15">
        <f t="shared" si="5"/>
        <v>1.63</v>
      </c>
    </row>
    <row r="52" spans="13:16" x14ac:dyDescent="0.15">
      <c r="M52" s="10" t="s">
        <v>24</v>
      </c>
      <c r="N52" s="11">
        <f>J7</f>
        <v>1311306.2111199999</v>
      </c>
      <c r="O52" s="16">
        <f t="shared" si="4"/>
        <v>0.57953554460984402</v>
      </c>
      <c r="P52" s="15">
        <f t="shared" si="5"/>
        <v>0.57999999999999996</v>
      </c>
    </row>
  </sheetData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C12</vt:lpstr>
      <vt:lpstr>'C12'!A_impresión_IM</vt:lpstr>
      <vt:lpstr>'C12'!Área_de_impresión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2015-05-28T15:11:01Z</cp:lastPrinted>
  <dcterms:created xsi:type="dcterms:W3CDTF">1997-04-16T14:24:23Z</dcterms:created>
  <dcterms:modified xsi:type="dcterms:W3CDTF">2015-06-04T14:52:07Z</dcterms:modified>
</cp:coreProperties>
</file>