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A. Desembarque\"/>
    </mc:Choice>
  </mc:AlternateContent>
  <xr:revisionPtr revIDLastSave="0" documentId="13_ncr:1_{3045E398-A7C8-4B83-905B-C91C5AC2A7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3" sheetId="1" r:id="rId1"/>
  </sheets>
  <externalReferences>
    <externalReference r:id="rId2"/>
    <externalReference r:id="rId3"/>
    <externalReference r:id="rId4"/>
  </externalReferences>
  <definedNames>
    <definedName name="\a">[1]C12!$I$1</definedName>
    <definedName name="\s">#N/A</definedName>
    <definedName name="_">#REF!</definedName>
    <definedName name="__123Graph_ABONNY" hidden="1">[2]C1!#REF!</definedName>
    <definedName name="__123Graph_B" hidden="1">[2]C1!#REF!</definedName>
    <definedName name="__123Graph_X" hidden="1">[2]C1!#REF!</definedName>
    <definedName name="__123Graph_XBONNY" hidden="1">[2]C1!#REF!</definedName>
    <definedName name="_C">#REF!</definedName>
    <definedName name="_Fill" hidden="1">[3]C22!#REF!</definedName>
    <definedName name="_Parse_Out" hidden="1">[2]C1!$A$79</definedName>
    <definedName name="A_impresión_IM">[2]C1!$A$1:$J$25</definedName>
    <definedName name="_xlnm.Print_Area" localSheetId="0">'14.3'!$A$1:$Z$40</definedName>
    <definedName name="CONSUMO_INTERNO">#N/A</definedName>
    <definedName name="POBLACION">[2]C1!#REF!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W6" i="1" l="1"/>
  <c r="B6" i="1" l="1"/>
  <c r="C6" i="1"/>
  <c r="D6" i="1"/>
  <c r="E6" i="1"/>
  <c r="F6" i="1"/>
  <c r="G6" i="1"/>
  <c r="H6" i="1"/>
  <c r="I6" i="1"/>
  <c r="J6" i="1"/>
  <c r="K6" i="1"/>
  <c r="L6" i="1"/>
  <c r="N6" i="1"/>
  <c r="M9" i="1"/>
  <c r="M10" i="1"/>
  <c r="M18" i="1"/>
  <c r="M19" i="1"/>
  <c r="M20" i="1"/>
  <c r="M22" i="1"/>
  <c r="M23" i="1"/>
  <c r="M24" i="1"/>
  <c r="M25" i="1"/>
  <c r="M26" i="1"/>
  <c r="M28" i="1"/>
  <c r="M29" i="1"/>
  <c r="M31" i="1"/>
  <c r="M32" i="1"/>
  <c r="M33" i="1"/>
  <c r="M35" i="1"/>
  <c r="M36" i="1"/>
  <c r="M6" i="1" l="1"/>
</calcChain>
</file>

<file path=xl/sharedStrings.xml><?xml version="1.0" encoding="utf-8"?>
<sst xmlns="http://schemas.openxmlformats.org/spreadsheetml/2006/main" count="48" uniqueCount="39">
  <si>
    <t>Otros</t>
  </si>
  <si>
    <t>Ilo</t>
  </si>
  <si>
    <t>Matarani</t>
  </si>
  <si>
    <t>Mollendo</t>
  </si>
  <si>
    <t>-</t>
  </si>
  <si>
    <t>Quilca</t>
  </si>
  <si>
    <t>La Planchada</t>
  </si>
  <si>
    <t>Atico</t>
  </si>
  <si>
    <t>Lomas</t>
  </si>
  <si>
    <t>Pisco/San Andrés</t>
  </si>
  <si>
    <t>Tambo de Mora</t>
  </si>
  <si>
    <t>Pucusana</t>
  </si>
  <si>
    <t>Callao</t>
  </si>
  <si>
    <t>Chancay</t>
  </si>
  <si>
    <t>Huacho/Carquín</t>
  </si>
  <si>
    <t>Végueta</t>
  </si>
  <si>
    <t>Supe/Vidal</t>
  </si>
  <si>
    <t>Culebras</t>
  </si>
  <si>
    <t>Huarmey</t>
  </si>
  <si>
    <t>Samanco</t>
  </si>
  <si>
    <t>Casma</t>
  </si>
  <si>
    <t>Coishco</t>
  </si>
  <si>
    <t>Chimbote</t>
  </si>
  <si>
    <t>Salaverry</t>
  </si>
  <si>
    <t>Chicama</t>
  </si>
  <si>
    <t>Pimentel/Santa Rosa</t>
  </si>
  <si>
    <t>San José</t>
  </si>
  <si>
    <t>Bayóvar</t>
  </si>
  <si>
    <t>Sechura/Parachique</t>
  </si>
  <si>
    <t>Paita</t>
  </si>
  <si>
    <t>Máncora</t>
  </si>
  <si>
    <t>Zorritos</t>
  </si>
  <si>
    <t>Total</t>
  </si>
  <si>
    <t>Puerto</t>
  </si>
  <si>
    <t xml:space="preserve">             (Toneladas métricas brutas)</t>
  </si>
  <si>
    <t>14.3   DESEMBARQUE DE RECURSOS MARÍTIMOS, SEGÚN PUERTO, 2020-2024</t>
  </si>
  <si>
    <t>2024 P/</t>
  </si>
  <si>
    <t>Fuente: Ministerio de la Producción.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</si>
  <si>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al 30 de abril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</si>
</sst>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.0000\ ###\ ##0"/>
    <numFmt numFmtId="165" formatCode="#,##0.00000"/>
    <numFmt numFmtId="166" formatCode="#\ ##0"/>
    <numFmt numFmtId="167" formatCode="#\ ###\ ##0"/>
  </numFmts>
  <fonts count="17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7"/>
      <color theme="0"/>
      <name val="Arial Narrow"/>
      <family val="2"/>
    </font>
    <font>
      <b/>
      <sz val="7"/>
      <color theme="0"/>
      <name val="Arial Narrow"/>
      <family val="2"/>
    </font>
    <font>
      <b/>
      <i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u/>
      <sz val="7"/>
      <name val="Arial Narrow"/>
      <family val="2"/>
    </font>
    <font>
      <i/>
      <sz val="8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7" fillId="0" borderId="0" xfId="1" applyNumberFormat="1" applyFont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7" fillId="0" borderId="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2" xfId="2" applyFont="1" applyBorder="1" applyAlignment="1">
      <alignment vertical="center"/>
    </xf>
    <xf numFmtId="0" fontId="12" fillId="0" borderId="0" xfId="1" quotePrefix="1" applyFont="1" applyAlignment="1">
      <alignment horizontal="left" vertical="center"/>
    </xf>
    <xf numFmtId="0" fontId="13" fillId="0" borderId="0" xfId="1" quotePrefix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43" fontId="2" fillId="0" borderId="0" xfId="3" applyFont="1" applyFill="1" applyBorder="1" applyAlignment="1">
      <alignment vertical="center"/>
    </xf>
    <xf numFmtId="43" fontId="8" fillId="0" borderId="0" xfId="3" applyFont="1" applyFill="1" applyBorder="1" applyAlignment="1">
      <alignment vertical="center"/>
    </xf>
    <xf numFmtId="1" fontId="8" fillId="0" borderId="0" xfId="1" applyNumberFormat="1" applyFont="1" applyAlignment="1">
      <alignment vertical="center"/>
    </xf>
    <xf numFmtId="167" fontId="12" fillId="0" borderId="0" xfId="1" applyNumberFormat="1" applyFont="1" applyAlignment="1">
      <alignment horizontal="right" vertical="center"/>
    </xf>
    <xf numFmtId="166" fontId="13" fillId="0" borderId="0" xfId="1" applyNumberFormat="1" applyFont="1" applyAlignment="1">
      <alignment horizontal="right" vertical="center"/>
    </xf>
    <xf numFmtId="167" fontId="13" fillId="0" borderId="0" xfId="1" applyNumberFormat="1" applyFont="1" applyAlignment="1">
      <alignment horizontal="right" vertical="center"/>
    </xf>
    <xf numFmtId="166" fontId="13" fillId="0" borderId="0" xfId="1" applyNumberFormat="1" applyFont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right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4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 indent="1"/>
    </xf>
    <xf numFmtId="0" fontId="2" fillId="0" borderId="0" xfId="1" applyFont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_IEC1101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CE-2020_recopilado\Sr.%20Abraham\COMPENDIO%20PESCA%202018\13%20PESC_CE%202018-Web-INEI\grabar%20Cd\CUADROS\Cap12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</sheetNames>
    <sheetDataSet>
      <sheetData sheetId="0">
        <row r="1">
          <cell r="A1" t="str">
            <v>12.1   PRINCIPALES INDICADORES DEL SECTOR PESQUERO, 1992 - 2002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  <row r="3">
          <cell r="B3" t="str">
            <v xml:space="preserve">Valores a Precio Constante de </v>
          </cell>
          <cell r="C3" t="str">
            <v>Volumen de la</v>
          </cell>
          <cell r="D3" t="str">
            <v>Producción</v>
          </cell>
          <cell r="E3" t="str">
            <v>Volumen de la</v>
          </cell>
          <cell r="G3" t="str">
            <v>Producción</v>
          </cell>
          <cell r="H3" t="str">
            <v>Venta Interna</v>
          </cell>
        </row>
        <row r="4">
          <cell r="B4" t="str">
            <v>1994 (millones de nuevos soles)</v>
          </cell>
          <cell r="C4" t="str">
            <v>Pesca Marítima</v>
          </cell>
          <cell r="D4" t="str">
            <v>de Harina</v>
          </cell>
          <cell r="E4" t="str">
            <v>Pesca Marítima</v>
          </cell>
          <cell r="G4" t="str">
            <v>de Harina</v>
          </cell>
          <cell r="H4" t="str">
            <v>(Miles de TMB)</v>
          </cell>
        </row>
        <row r="5">
          <cell r="A5" t="str">
            <v>Año</v>
          </cell>
          <cell r="B5" t="str">
            <v>Producto</v>
          </cell>
          <cell r="C5" t="str">
            <v>V.A.B</v>
          </cell>
          <cell r="D5" t="str">
            <v>Estruct %</v>
          </cell>
          <cell r="E5" t="str">
            <v>( Miles de TMB )</v>
          </cell>
          <cell r="F5" t="str">
            <v>de</v>
          </cell>
          <cell r="G5" t="str">
            <v>de</v>
          </cell>
          <cell r="H5" t="str">
            <v xml:space="preserve"> </v>
          </cell>
          <cell r="I5" t="str">
            <v>Consumo Interno</v>
          </cell>
        </row>
        <row r="6">
          <cell r="B6" t="str">
            <v>Bruto</v>
          </cell>
          <cell r="C6" t="str">
            <v>Pesquero</v>
          </cell>
          <cell r="D6" t="str">
            <v>PBI-Sector</v>
          </cell>
          <cell r="E6" t="str">
            <v>Desem-</v>
          </cell>
          <cell r="F6" t="str">
            <v>Transfor-</v>
          </cell>
          <cell r="G6" t="str">
            <v>Pescado</v>
          </cell>
          <cell r="H6" t="str">
            <v>Total</v>
          </cell>
          <cell r="I6" t="str">
            <v>Total</v>
          </cell>
          <cell r="J6" t="str">
            <v>Per Cápita</v>
          </cell>
        </row>
        <row r="7">
          <cell r="B7" t="str">
            <v>Interno</v>
          </cell>
          <cell r="C7" t="str">
            <v>Pesquero</v>
          </cell>
          <cell r="D7" t="str">
            <v>Pesquero</v>
          </cell>
          <cell r="E7" t="str">
            <v>barque</v>
          </cell>
          <cell r="F7" t="str">
            <v>mación 1/</v>
          </cell>
          <cell r="G7" t="str">
            <v>(Miles de TMB)</v>
          </cell>
          <cell r="J7" t="str">
            <v>( kg/hab )</v>
          </cell>
        </row>
        <row r="9">
          <cell r="A9">
            <v>1994</v>
          </cell>
          <cell r="B9">
            <v>98577.444000000003</v>
          </cell>
          <cell r="C9">
            <v>712.98400000000004</v>
          </cell>
          <cell r="D9">
            <v>0.72327296293054633</v>
          </cell>
          <cell r="E9">
            <v>12118.210999999999</v>
          </cell>
          <cell r="F9">
            <v>3147.4</v>
          </cell>
          <cell r="G9">
            <v>2417.1999999999998</v>
          </cell>
          <cell r="H9">
            <v>701.7</v>
          </cell>
          <cell r="I9">
            <v>433.3</v>
          </cell>
          <cell r="J9">
            <v>19.090522738429527</v>
          </cell>
        </row>
        <row r="10">
          <cell r="A10">
            <v>1995</v>
          </cell>
          <cell r="B10">
            <v>107063.889014</v>
          </cell>
          <cell r="C10">
            <v>613.77200000000005</v>
          </cell>
          <cell r="D10">
            <v>0.57327639193056157</v>
          </cell>
          <cell r="E10">
            <v>8970.902</v>
          </cell>
          <cell r="F10">
            <v>2377.6</v>
          </cell>
          <cell r="G10">
            <v>1789.2</v>
          </cell>
          <cell r="H10">
            <v>718.44200000000001</v>
          </cell>
          <cell r="I10">
            <v>543.84799999999996</v>
          </cell>
          <cell r="J10">
            <v>23.537278386414847</v>
          </cell>
        </row>
        <row r="11">
          <cell r="A11">
            <v>1996</v>
          </cell>
          <cell r="B11">
            <v>109759.99427928818</v>
          </cell>
          <cell r="C11">
            <v>584.36599999999999</v>
          </cell>
          <cell r="D11">
            <v>0.53240345340494466</v>
          </cell>
          <cell r="E11">
            <v>9486.8829999999998</v>
          </cell>
          <cell r="F11">
            <v>2513.23</v>
          </cell>
          <cell r="G11">
            <v>1924.953</v>
          </cell>
          <cell r="H11">
            <v>730.44399999999996</v>
          </cell>
          <cell r="I11">
            <v>536.84699999999998</v>
          </cell>
          <cell r="J11">
            <v>22.824437577588533</v>
          </cell>
        </row>
        <row r="12">
          <cell r="A12" t="str">
            <v xml:space="preserve">1997 </v>
          </cell>
          <cell r="B12">
            <v>117293.98736500691</v>
          </cell>
          <cell r="C12">
            <v>573.678</v>
          </cell>
          <cell r="D12">
            <v>0.48909412399356211</v>
          </cell>
          <cell r="E12">
            <v>7837.65</v>
          </cell>
          <cell r="F12">
            <v>2151.4830000000002</v>
          </cell>
          <cell r="G12">
            <v>1597.134</v>
          </cell>
          <cell r="H12">
            <v>683.27499999999998</v>
          </cell>
          <cell r="I12">
            <v>518.38200000000006</v>
          </cell>
          <cell r="J12">
            <v>21.654364869919959</v>
          </cell>
        </row>
        <row r="13">
          <cell r="A13" t="str">
            <v xml:space="preserve">1998 </v>
          </cell>
          <cell r="B13">
            <v>116522.25</v>
          </cell>
          <cell r="C13">
            <v>496.95499999999998</v>
          </cell>
          <cell r="D13">
            <v>0.42648936147388161</v>
          </cell>
          <cell r="E13">
            <v>4310.2709999999997</v>
          </cell>
          <cell r="F13">
            <v>1077.57</v>
          </cell>
          <cell r="G13">
            <v>832.04300000000001</v>
          </cell>
          <cell r="H13">
            <v>479.476</v>
          </cell>
          <cell r="I13">
            <v>453.51100000000002</v>
          </cell>
          <cell r="J13">
            <v>18.618894957000634</v>
          </cell>
        </row>
        <row r="14">
          <cell r="A14" t="str">
            <v>1999</v>
          </cell>
          <cell r="B14">
            <v>117587.416</v>
          </cell>
          <cell r="C14">
            <v>637.03899999999999</v>
          </cell>
          <cell r="D14">
            <v>0.54175780170218213</v>
          </cell>
          <cell r="E14">
            <v>8392.3780000000006</v>
          </cell>
          <cell r="F14">
            <v>2419.683</v>
          </cell>
          <cell r="G14">
            <v>1769.5319999999999</v>
          </cell>
          <cell r="H14">
            <v>780.22199999999998</v>
          </cell>
          <cell r="I14">
            <v>463.6</v>
          </cell>
          <cell r="J14">
            <v>18.713342273973019</v>
          </cell>
        </row>
        <row r="15">
          <cell r="A15" t="str">
            <v>2000</v>
          </cell>
          <cell r="B15">
            <v>121056.942</v>
          </cell>
          <cell r="C15">
            <v>703.50300000000004</v>
          </cell>
          <cell r="D15">
            <v>0.58113395925695854</v>
          </cell>
          <cell r="E15">
            <v>10626.325000000001</v>
          </cell>
          <cell r="F15">
            <v>2990.2910000000002</v>
          </cell>
          <cell r="G15">
            <v>2241.529</v>
          </cell>
          <cell r="H15">
            <v>790.41599999999994</v>
          </cell>
          <cell r="I15">
            <v>536.5</v>
          </cell>
          <cell r="J15">
            <v>21.302667868298609</v>
          </cell>
        </row>
        <row r="16">
          <cell r="A16">
            <v>2001</v>
          </cell>
          <cell r="B16">
            <v>121313.815</v>
          </cell>
          <cell r="C16">
            <v>625.65</v>
          </cell>
          <cell r="D16">
            <v>0.51572856726993543</v>
          </cell>
          <cell r="E16">
            <v>7955.96</v>
          </cell>
          <cell r="F16">
            <v>2129.9029999999998</v>
          </cell>
          <cell r="G16">
            <v>1635.4269999999999</v>
          </cell>
          <cell r="H16">
            <v>697.65899999999999</v>
          </cell>
          <cell r="I16">
            <v>576.5</v>
          </cell>
          <cell r="J16">
            <v>22.52957715325017</v>
          </cell>
        </row>
        <row r="17">
          <cell r="A17">
            <v>2002</v>
          </cell>
          <cell r="B17">
            <v>127569.336</v>
          </cell>
          <cell r="C17">
            <v>663.55</v>
          </cell>
          <cell r="D17">
            <v>0.52014850967006676</v>
          </cell>
          <cell r="E17">
            <v>8741.4269999999997</v>
          </cell>
          <cell r="F17">
            <v>2171.0250000000001</v>
          </cell>
          <cell r="G17">
            <v>1839.2090000000001</v>
          </cell>
          <cell r="H17">
            <v>509.52</v>
          </cell>
          <cell r="I17">
            <v>495.7</v>
          </cell>
          <cell r="J17">
            <v>19.0745286509656</v>
          </cell>
        </row>
        <row r="18">
          <cell r="A18">
            <v>2003</v>
          </cell>
          <cell r="B18">
            <v>132545.52799999999</v>
          </cell>
          <cell r="C18">
            <v>580.63900000000001</v>
          </cell>
          <cell r="D18">
            <v>0.43806758987749472</v>
          </cell>
          <cell r="E18">
            <v>6060.9850000000006</v>
          </cell>
          <cell r="F18">
            <v>1644.6969999999999</v>
          </cell>
          <cell r="G18">
            <v>1224.4839999999999</v>
          </cell>
          <cell r="H18">
            <v>582.95100000000002</v>
          </cell>
          <cell r="I18">
            <v>546</v>
          </cell>
          <cell r="J18">
            <v>20.694454341059767</v>
          </cell>
        </row>
        <row r="19">
          <cell r="A19" t="str">
            <v>2004 P/</v>
          </cell>
          <cell r="B19">
            <v>139463.40400000001</v>
          </cell>
          <cell r="C19">
            <v>777.524</v>
          </cell>
          <cell r="D19">
            <v>0.55751113030340205</v>
          </cell>
          <cell r="E19">
            <v>9574.259</v>
          </cell>
          <cell r="F19">
            <v>2534.1770000000001</v>
          </cell>
          <cell r="G19">
            <v>1971.4490000000001</v>
          </cell>
          <cell r="H19">
            <v>592.20000000000005</v>
          </cell>
          <cell r="I19">
            <v>546.1</v>
          </cell>
          <cell r="J19">
            <v>20.392101158264623</v>
          </cell>
        </row>
        <row r="20">
          <cell r="A20" t="str">
            <v>2005 E/</v>
          </cell>
          <cell r="B20">
            <v>148458.302</v>
          </cell>
          <cell r="C20">
            <v>786.87300000000005</v>
          </cell>
          <cell r="D20">
            <v>0.53002963754765298</v>
          </cell>
          <cell r="E20">
            <v>9353.3060000000005</v>
          </cell>
          <cell r="F20">
            <v>2444.3000000000002</v>
          </cell>
          <cell r="G20">
            <v>1930.7270000000001</v>
          </cell>
          <cell r="H20">
            <v>565.6</v>
          </cell>
          <cell r="I20">
            <v>516.70000000000005</v>
          </cell>
          <cell r="J20">
            <v>19.011545346858966</v>
          </cell>
        </row>
        <row r="22">
          <cell r="A22" t="str">
            <v xml:space="preserve">TMB = Toneladas Métricas Brutas.               kg = kilogramos.    </v>
          </cell>
        </row>
        <row r="23">
          <cell r="A23" t="str">
            <v>1/ Incluye la pesca continental</v>
          </cell>
        </row>
        <row r="24">
          <cell r="A24" t="str">
            <v>Fuente: Ministerio de la Producción - Oficina General de Tecnología de la Información y Estadística.</v>
          </cell>
        </row>
        <row r="25">
          <cell r="A25" t="str">
            <v xml:space="preserve">                Instituto Nacional de Estadística e Informática.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6"/>
  <sheetViews>
    <sheetView showGridLines="0" tabSelected="1" view="pageBreakPreview" zoomScale="175" zoomScaleNormal="145" zoomScaleSheetLayoutView="175" workbookViewId="0">
      <selection activeCell="Z9" sqref="Z9"/>
    </sheetView>
  </sheetViews>
  <sheetFormatPr baseColWidth="10" defaultColWidth="7.140625" defaultRowHeight="9" x14ac:dyDescent="0.25"/>
  <cols>
    <col min="1" max="1" width="14.140625" style="1" customWidth="1"/>
    <col min="2" max="2" width="8.140625" style="1" hidden="1" customWidth="1"/>
    <col min="3" max="3" width="8.140625" style="2" hidden="1" customWidth="1"/>
    <col min="4" max="21" width="8.140625" style="1" hidden="1" customWidth="1"/>
    <col min="22" max="26" width="8.140625" style="1" customWidth="1"/>
    <col min="27" max="16384" width="7.140625" style="1"/>
  </cols>
  <sheetData>
    <row r="1" spans="1:36" s="21" customFormat="1" ht="12" customHeight="1" x14ac:dyDescent="0.25">
      <c r="A1" s="23" t="s">
        <v>35</v>
      </c>
      <c r="C1" s="22"/>
      <c r="D1" s="22"/>
      <c r="E1" s="22"/>
      <c r="F1" s="22"/>
      <c r="G1" s="22"/>
      <c r="H1" s="22"/>
      <c r="I1" s="22"/>
      <c r="J1" s="22"/>
      <c r="K1" s="22"/>
    </row>
    <row r="2" spans="1:36" s="16" customFormat="1" ht="12" customHeight="1" x14ac:dyDescent="0.25">
      <c r="A2" s="20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36" s="16" customFormat="1" ht="6.75" customHeight="1" x14ac:dyDescent="0.25">
      <c r="A3" s="19"/>
      <c r="B3" s="18"/>
      <c r="C3" s="18"/>
      <c r="D3" s="18"/>
      <c r="E3" s="18"/>
      <c r="F3" s="1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36" s="15" customFormat="1" ht="19.5" customHeight="1" x14ac:dyDescent="0.25">
      <c r="A4" s="31" t="s">
        <v>33</v>
      </c>
      <c r="B4" s="32">
        <v>2000</v>
      </c>
      <c r="C4" s="32">
        <v>2001</v>
      </c>
      <c r="D4" s="32">
        <v>2002</v>
      </c>
      <c r="E4" s="32">
        <v>2003</v>
      </c>
      <c r="F4" s="32">
        <v>2004</v>
      </c>
      <c r="G4" s="32">
        <v>2005</v>
      </c>
      <c r="H4" s="32">
        <v>2006</v>
      </c>
      <c r="I4" s="32">
        <v>2007</v>
      </c>
      <c r="J4" s="32">
        <v>2008</v>
      </c>
      <c r="K4" s="32">
        <v>2009</v>
      </c>
      <c r="L4" s="32">
        <v>2010</v>
      </c>
      <c r="M4" s="32">
        <v>2011</v>
      </c>
      <c r="N4" s="32">
        <v>2012</v>
      </c>
      <c r="O4" s="32">
        <v>2013</v>
      </c>
      <c r="P4" s="32">
        <v>2014</v>
      </c>
      <c r="Q4" s="32">
        <v>2015</v>
      </c>
      <c r="R4" s="32">
        <v>2016</v>
      </c>
      <c r="S4" s="32">
        <v>2017</v>
      </c>
      <c r="T4" s="32">
        <v>2018</v>
      </c>
      <c r="U4" s="32">
        <v>2019</v>
      </c>
      <c r="V4" s="32">
        <v>2020</v>
      </c>
      <c r="W4" s="32">
        <v>2021</v>
      </c>
      <c r="X4" s="32">
        <v>2022</v>
      </c>
      <c r="Y4" s="32">
        <v>2023</v>
      </c>
      <c r="Z4" s="32" t="s">
        <v>36</v>
      </c>
    </row>
    <row r="5" spans="1:36" s="15" customFormat="1" ht="2.25" customHeight="1" x14ac:dyDescent="0.25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6" s="14" customFormat="1" ht="18.75" customHeight="1" x14ac:dyDescent="0.25">
      <c r="A6" s="35" t="s">
        <v>32</v>
      </c>
      <c r="B6" s="27">
        <f t="shared" ref="B6:N6" si="0">SUM(B7:B37)</f>
        <v>10626323</v>
      </c>
      <c r="C6" s="27">
        <f t="shared" si="0"/>
        <v>7955960</v>
      </c>
      <c r="D6" s="27">
        <f t="shared" si="0"/>
        <v>8741396</v>
      </c>
      <c r="E6" s="27">
        <f t="shared" si="0"/>
        <v>6060985</v>
      </c>
      <c r="F6" s="27">
        <f t="shared" si="0"/>
        <v>9574259</v>
      </c>
      <c r="G6" s="27">
        <f t="shared" si="0"/>
        <v>9353306</v>
      </c>
      <c r="H6" s="27">
        <f t="shared" si="0"/>
        <v>6983463</v>
      </c>
      <c r="I6" s="27">
        <f t="shared" si="0"/>
        <v>7178699</v>
      </c>
      <c r="J6" s="27">
        <f t="shared" si="0"/>
        <v>7362907</v>
      </c>
      <c r="K6" s="27">
        <f t="shared" si="0"/>
        <v>6874404</v>
      </c>
      <c r="L6" s="27">
        <f t="shared" si="0"/>
        <v>4221093</v>
      </c>
      <c r="M6" s="27">
        <f t="shared" si="0"/>
        <v>8211718</v>
      </c>
      <c r="N6" s="27">
        <f t="shared" si="0"/>
        <v>4801034</v>
      </c>
      <c r="O6" s="27">
        <v>5948566.5999999996</v>
      </c>
      <c r="P6" s="27">
        <v>3530654</v>
      </c>
      <c r="Q6" s="27">
        <v>4858852.4000000004</v>
      </c>
      <c r="R6" s="27">
        <v>3806672</v>
      </c>
      <c r="S6" s="27">
        <v>4201174</v>
      </c>
      <c r="T6" s="27">
        <v>7209566</v>
      </c>
      <c r="U6" s="27">
        <v>4784688</v>
      </c>
      <c r="V6" s="27">
        <v>5662876</v>
      </c>
      <c r="W6" s="27">
        <f>+SUM(W7:W37)</f>
        <v>6496215.5697063077</v>
      </c>
      <c r="X6" s="27">
        <f>+SUM(X7:X37)</f>
        <v>5296807.2010000004</v>
      </c>
      <c r="Y6" s="27">
        <v>3495003.4660828668</v>
      </c>
      <c r="Z6" s="27">
        <v>5741098.3239680063</v>
      </c>
      <c r="AA6" s="26"/>
      <c r="AB6" s="26"/>
      <c r="AD6" s="25"/>
      <c r="AE6" s="25"/>
      <c r="AF6" s="25"/>
      <c r="AG6" s="25"/>
      <c r="AH6" s="25"/>
      <c r="AI6" s="25"/>
      <c r="AJ6" s="25"/>
    </row>
    <row r="7" spans="1:36" ht="14.25" customHeight="1" x14ac:dyDescent="0.25">
      <c r="A7" s="36" t="s">
        <v>31</v>
      </c>
      <c r="B7" s="28">
        <v>4372</v>
      </c>
      <c r="C7" s="28">
        <v>5377</v>
      </c>
      <c r="D7" s="28">
        <v>5463</v>
      </c>
      <c r="E7" s="28">
        <v>2439</v>
      </c>
      <c r="F7" s="28">
        <v>3624</v>
      </c>
      <c r="G7" s="28">
        <v>3929</v>
      </c>
      <c r="H7" s="28">
        <v>1128</v>
      </c>
      <c r="I7" s="28">
        <v>1825</v>
      </c>
      <c r="J7" s="28">
        <v>2107</v>
      </c>
      <c r="K7" s="28">
        <v>2424</v>
      </c>
      <c r="L7" s="28">
        <v>2988</v>
      </c>
      <c r="M7" s="28">
        <v>3898</v>
      </c>
      <c r="N7" s="28">
        <v>2212</v>
      </c>
      <c r="O7" s="28">
        <v>4812</v>
      </c>
      <c r="P7" s="28">
        <v>5472</v>
      </c>
      <c r="Q7" s="28">
        <v>5222</v>
      </c>
      <c r="R7" s="28">
        <v>2969</v>
      </c>
      <c r="S7" s="28">
        <v>5713</v>
      </c>
      <c r="T7" s="28">
        <v>6545</v>
      </c>
      <c r="U7" s="28">
        <v>12354</v>
      </c>
      <c r="V7" s="28">
        <v>7764</v>
      </c>
      <c r="W7" s="28">
        <v>6713.3844833632329</v>
      </c>
      <c r="X7" s="28">
        <v>18380.059000000001</v>
      </c>
      <c r="Y7" s="28">
        <v>4634.4535832215643</v>
      </c>
      <c r="Z7" s="28">
        <v>1461.0911146153858</v>
      </c>
      <c r="AA7" s="24"/>
      <c r="AB7" s="24"/>
      <c r="AC7" s="24"/>
    </row>
    <row r="8" spans="1:36" ht="14.25" customHeight="1" x14ac:dyDescent="0.25">
      <c r="A8" s="36" t="s">
        <v>30</v>
      </c>
      <c r="B8" s="28">
        <v>7277</v>
      </c>
      <c r="C8" s="28">
        <v>11049</v>
      </c>
      <c r="D8" s="28">
        <v>8838</v>
      </c>
      <c r="E8" s="28">
        <v>1486</v>
      </c>
      <c r="F8" s="28">
        <v>1900</v>
      </c>
      <c r="G8" s="28">
        <v>7410</v>
      </c>
      <c r="H8" s="28">
        <v>2297</v>
      </c>
      <c r="I8" s="28">
        <v>2899</v>
      </c>
      <c r="J8" s="28">
        <v>4655</v>
      </c>
      <c r="K8" s="28">
        <v>3074</v>
      </c>
      <c r="L8" s="28">
        <v>13079</v>
      </c>
      <c r="M8" s="28">
        <v>9378</v>
      </c>
      <c r="N8" s="28">
        <v>3366</v>
      </c>
      <c r="O8" s="28">
        <v>15372</v>
      </c>
      <c r="P8" s="28">
        <v>11087</v>
      </c>
      <c r="Q8" s="28">
        <v>4989</v>
      </c>
      <c r="R8" s="28">
        <v>5009</v>
      </c>
      <c r="S8" s="28">
        <v>10796</v>
      </c>
      <c r="T8" s="28">
        <v>12385</v>
      </c>
      <c r="U8" s="28">
        <v>7385</v>
      </c>
      <c r="V8" s="28">
        <v>8757</v>
      </c>
      <c r="W8" s="28">
        <v>7803.0380001421281</v>
      </c>
      <c r="X8" s="28">
        <v>500.45</v>
      </c>
      <c r="Y8" s="28">
        <v>3324.0373880952334</v>
      </c>
      <c r="Z8" s="28">
        <v>3876.7649999999999</v>
      </c>
    </row>
    <row r="9" spans="1:36" ht="14.25" customHeight="1" x14ac:dyDescent="0.25">
      <c r="A9" s="36" t="s">
        <v>29</v>
      </c>
      <c r="B9" s="30">
        <v>967207</v>
      </c>
      <c r="C9" s="30">
        <v>860874</v>
      </c>
      <c r="D9" s="30">
        <v>548293</v>
      </c>
      <c r="E9" s="30">
        <v>724147</v>
      </c>
      <c r="F9" s="30">
        <v>574353</v>
      </c>
      <c r="G9" s="30">
        <v>407020</v>
      </c>
      <c r="H9" s="30">
        <v>513873</v>
      </c>
      <c r="I9" s="30">
        <v>659106</v>
      </c>
      <c r="J9" s="30">
        <v>693498</v>
      </c>
      <c r="K9" s="29">
        <v>469537</v>
      </c>
      <c r="L9" s="29">
        <v>475091</v>
      </c>
      <c r="M9" s="29">
        <f>531184+28653</f>
        <v>559837</v>
      </c>
      <c r="N9" s="29">
        <v>483721</v>
      </c>
      <c r="O9" s="29">
        <v>449530</v>
      </c>
      <c r="P9" s="29">
        <v>573171</v>
      </c>
      <c r="Q9" s="29">
        <v>355466</v>
      </c>
      <c r="R9" s="29">
        <v>241920</v>
      </c>
      <c r="S9" s="29">
        <v>258771</v>
      </c>
      <c r="T9" s="29">
        <v>247514</v>
      </c>
      <c r="U9" s="29">
        <v>462967</v>
      </c>
      <c r="V9" s="29">
        <v>458088</v>
      </c>
      <c r="W9" s="29">
        <v>501615.67758553498</v>
      </c>
      <c r="X9" s="29">
        <v>425155.80699999997</v>
      </c>
      <c r="Y9" s="29">
        <v>589790.94836923073</v>
      </c>
      <c r="Z9" s="29">
        <v>398848.83600000001</v>
      </c>
    </row>
    <row r="10" spans="1:36" ht="14.25" customHeight="1" x14ac:dyDescent="0.25">
      <c r="A10" s="36" t="s">
        <v>28</v>
      </c>
      <c r="B10" s="30">
        <v>323400</v>
      </c>
      <c r="C10" s="30">
        <v>158836</v>
      </c>
      <c r="D10" s="30">
        <v>182380</v>
      </c>
      <c r="E10" s="30">
        <v>309552</v>
      </c>
      <c r="F10" s="30">
        <v>273849</v>
      </c>
      <c r="G10" s="30">
        <v>205382</v>
      </c>
      <c r="H10" s="30">
        <v>113380</v>
      </c>
      <c r="I10" s="30">
        <v>163390</v>
      </c>
      <c r="J10" s="30">
        <v>152081</v>
      </c>
      <c r="K10" s="30">
        <v>89995</v>
      </c>
      <c r="L10" s="30">
        <v>88983</v>
      </c>
      <c r="M10" s="30">
        <f>145080+48260</f>
        <v>193340</v>
      </c>
      <c r="N10" s="30">
        <v>131347</v>
      </c>
      <c r="O10" s="30">
        <v>81694</v>
      </c>
      <c r="P10" s="30">
        <v>65236</v>
      </c>
      <c r="Q10" s="30">
        <v>48608</v>
      </c>
      <c r="R10" s="30">
        <v>26560</v>
      </c>
      <c r="S10" s="30">
        <v>17316</v>
      </c>
      <c r="T10" s="30">
        <v>19665</v>
      </c>
      <c r="U10" s="30">
        <v>62513</v>
      </c>
      <c r="V10" s="30">
        <v>33439</v>
      </c>
      <c r="W10" s="30">
        <v>46827.805535829779</v>
      </c>
      <c r="X10" s="30">
        <v>197591.41399999999</v>
      </c>
      <c r="Y10" s="30">
        <v>26632.245053379866</v>
      </c>
      <c r="Z10" s="30">
        <v>19871.218000000001</v>
      </c>
    </row>
    <row r="11" spans="1:36" ht="14.25" customHeight="1" x14ac:dyDescent="0.25">
      <c r="A11" s="36" t="s">
        <v>27</v>
      </c>
      <c r="B11" s="30">
        <v>250628</v>
      </c>
      <c r="C11" s="30">
        <v>255188</v>
      </c>
      <c r="D11" s="30">
        <v>213596</v>
      </c>
      <c r="E11" s="30">
        <v>359484</v>
      </c>
      <c r="F11" s="30">
        <v>460464</v>
      </c>
      <c r="G11" s="30">
        <v>302063</v>
      </c>
      <c r="H11" s="30">
        <v>153551</v>
      </c>
      <c r="I11" s="30">
        <v>196008</v>
      </c>
      <c r="J11" s="30">
        <v>169833</v>
      </c>
      <c r="K11" s="30">
        <v>181286</v>
      </c>
      <c r="L11" s="30">
        <v>92805</v>
      </c>
      <c r="M11" s="30">
        <v>203959</v>
      </c>
      <c r="N11" s="30">
        <v>115841</v>
      </c>
      <c r="O11" s="30">
        <v>14800</v>
      </c>
      <c r="P11" s="30">
        <v>33282</v>
      </c>
      <c r="Q11" s="30">
        <v>88733</v>
      </c>
      <c r="R11" s="30">
        <v>97234</v>
      </c>
      <c r="S11" s="30">
        <v>155628</v>
      </c>
      <c r="T11" s="30">
        <v>168530</v>
      </c>
      <c r="U11" s="30">
        <v>149803</v>
      </c>
      <c r="V11" s="30">
        <v>198970</v>
      </c>
      <c r="W11" s="30">
        <v>157514.88123</v>
      </c>
      <c r="X11" s="30">
        <v>132315.068</v>
      </c>
      <c r="Y11" s="30">
        <v>94253.675661690708</v>
      </c>
      <c r="Z11" s="30">
        <v>107744.015</v>
      </c>
    </row>
    <row r="12" spans="1:36" ht="14.25" customHeight="1" x14ac:dyDescent="0.25">
      <c r="A12" s="36" t="s">
        <v>26</v>
      </c>
      <c r="B12" s="28">
        <v>8217</v>
      </c>
      <c r="C12" s="28">
        <v>8201</v>
      </c>
      <c r="D12" s="28">
        <v>12002</v>
      </c>
      <c r="E12" s="28">
        <v>3862</v>
      </c>
      <c r="F12" s="28">
        <v>2562</v>
      </c>
      <c r="G12" s="28">
        <v>7067</v>
      </c>
      <c r="H12" s="28">
        <v>5127</v>
      </c>
      <c r="I12" s="28">
        <v>3146</v>
      </c>
      <c r="J12" s="28">
        <v>7592</v>
      </c>
      <c r="K12" s="28">
        <v>6713</v>
      </c>
      <c r="L12" s="28">
        <v>5060</v>
      </c>
      <c r="M12" s="28">
        <v>6163</v>
      </c>
      <c r="N12" s="28">
        <v>3888</v>
      </c>
      <c r="O12" s="28">
        <v>2999</v>
      </c>
      <c r="P12" s="28">
        <v>8240</v>
      </c>
      <c r="Q12" s="28">
        <v>21795</v>
      </c>
      <c r="R12" s="28">
        <v>18848</v>
      </c>
      <c r="S12" s="28">
        <v>14356</v>
      </c>
      <c r="T12" s="28">
        <v>15825</v>
      </c>
      <c r="U12" s="28">
        <v>11317</v>
      </c>
      <c r="V12" s="28">
        <v>7409</v>
      </c>
      <c r="W12" s="28">
        <v>8137.7275064081969</v>
      </c>
      <c r="X12" s="28">
        <v>187.62200000000001</v>
      </c>
      <c r="Y12" s="28">
        <v>2604.8046117690787</v>
      </c>
      <c r="Z12" s="28">
        <v>3967.7649999999999</v>
      </c>
    </row>
    <row r="13" spans="1:36" ht="14.25" customHeight="1" x14ac:dyDescent="0.25">
      <c r="A13" s="36" t="s">
        <v>25</v>
      </c>
      <c r="B13" s="28">
        <v>18557</v>
      </c>
      <c r="C13" s="28">
        <v>24285</v>
      </c>
      <c r="D13" s="28">
        <v>21752</v>
      </c>
      <c r="E13" s="28">
        <v>15383</v>
      </c>
      <c r="F13" s="28">
        <v>11125</v>
      </c>
      <c r="G13" s="28">
        <v>8585</v>
      </c>
      <c r="H13" s="28">
        <v>10004</v>
      </c>
      <c r="I13" s="28">
        <v>8379</v>
      </c>
      <c r="J13" s="28">
        <v>9350</v>
      </c>
      <c r="K13" s="28">
        <v>6819</v>
      </c>
      <c r="L13" s="28">
        <v>3815</v>
      </c>
      <c r="M13" s="28">
        <v>2904</v>
      </c>
      <c r="N13" s="28">
        <v>3774</v>
      </c>
      <c r="O13" s="28">
        <v>3807</v>
      </c>
      <c r="P13" s="28">
        <v>5622</v>
      </c>
      <c r="Q13" s="28">
        <v>9213</v>
      </c>
      <c r="R13" s="28">
        <v>14876</v>
      </c>
      <c r="S13" s="28">
        <v>7658</v>
      </c>
      <c r="T13" s="28">
        <v>8396</v>
      </c>
      <c r="U13" s="28">
        <v>12266</v>
      </c>
      <c r="V13" s="28">
        <v>6946</v>
      </c>
      <c r="W13" s="28">
        <v>9319.8743857999998</v>
      </c>
      <c r="X13" s="28">
        <v>1872.4690000000001</v>
      </c>
      <c r="Y13" s="28">
        <v>5005.2977797163576</v>
      </c>
      <c r="Z13" s="28">
        <v>5634.53</v>
      </c>
    </row>
    <row r="14" spans="1:36" ht="14.25" customHeight="1" x14ac:dyDescent="0.25">
      <c r="A14" s="36" t="s">
        <v>24</v>
      </c>
      <c r="B14" s="30">
        <v>1014268</v>
      </c>
      <c r="C14" s="30">
        <v>717171</v>
      </c>
      <c r="D14" s="30">
        <v>655044</v>
      </c>
      <c r="E14" s="30">
        <v>1161457</v>
      </c>
      <c r="F14" s="30">
        <v>1226885</v>
      </c>
      <c r="G14" s="30">
        <v>575440</v>
      </c>
      <c r="H14" s="30">
        <v>697587</v>
      </c>
      <c r="I14" s="30">
        <v>821412</v>
      </c>
      <c r="J14" s="30">
        <v>719997</v>
      </c>
      <c r="K14" s="30">
        <v>482577</v>
      </c>
      <c r="L14" s="30">
        <v>482504</v>
      </c>
      <c r="M14" s="30">
        <v>465116</v>
      </c>
      <c r="N14" s="30">
        <v>566100</v>
      </c>
      <c r="O14" s="30">
        <v>732112</v>
      </c>
      <c r="P14" s="30">
        <v>268676</v>
      </c>
      <c r="Q14" s="30">
        <v>269626</v>
      </c>
      <c r="R14" s="30">
        <v>468580</v>
      </c>
      <c r="S14" s="30">
        <v>677410</v>
      </c>
      <c r="T14" s="29">
        <v>1194294</v>
      </c>
      <c r="U14" s="29">
        <v>870305</v>
      </c>
      <c r="V14" s="29">
        <v>1303982</v>
      </c>
      <c r="W14" s="29">
        <v>1214162.3600000001</v>
      </c>
      <c r="X14" s="29">
        <v>566838.02</v>
      </c>
      <c r="Y14" s="29">
        <v>487184.60915483179</v>
      </c>
      <c r="Z14" s="29">
        <v>1044813.7</v>
      </c>
    </row>
    <row r="15" spans="1:36" ht="14.25" customHeight="1" x14ac:dyDescent="0.25">
      <c r="A15" s="36" t="s">
        <v>23</v>
      </c>
      <c r="B15" s="30">
        <v>11152</v>
      </c>
      <c r="C15" s="30">
        <v>624</v>
      </c>
      <c r="D15" s="30">
        <v>149</v>
      </c>
      <c r="E15" s="28" t="s">
        <v>4</v>
      </c>
      <c r="F15" s="30">
        <v>1186</v>
      </c>
      <c r="G15" s="30">
        <v>3425</v>
      </c>
      <c r="H15" s="30">
        <v>5083</v>
      </c>
      <c r="I15" s="30">
        <v>2264</v>
      </c>
      <c r="J15" s="30">
        <v>1089</v>
      </c>
      <c r="K15" s="30">
        <v>1622</v>
      </c>
      <c r="L15" s="30">
        <v>3784</v>
      </c>
      <c r="M15" s="30">
        <v>7789</v>
      </c>
      <c r="N15" s="30">
        <v>7307</v>
      </c>
      <c r="O15" s="30">
        <v>39157</v>
      </c>
      <c r="P15" s="30">
        <v>13802</v>
      </c>
      <c r="Q15" s="30">
        <v>5270</v>
      </c>
      <c r="R15" s="30">
        <v>7450</v>
      </c>
      <c r="S15" s="30">
        <v>6322</v>
      </c>
      <c r="T15" s="30">
        <v>6966</v>
      </c>
      <c r="U15" s="30">
        <v>6478</v>
      </c>
      <c r="V15" s="30">
        <v>8428</v>
      </c>
      <c r="W15" s="30">
        <v>9168.5068289997944</v>
      </c>
      <c r="X15" s="30">
        <v>1966.058</v>
      </c>
      <c r="Y15" s="30">
        <v>5848.1213481485293</v>
      </c>
      <c r="Z15" s="30">
        <v>4407.32</v>
      </c>
    </row>
    <row r="16" spans="1:36" ht="14.25" customHeight="1" x14ac:dyDescent="0.25">
      <c r="A16" s="36" t="s">
        <v>22</v>
      </c>
      <c r="B16" s="29">
        <v>1678666</v>
      </c>
      <c r="C16" s="29">
        <v>1600227</v>
      </c>
      <c r="D16" s="29">
        <v>1204714</v>
      </c>
      <c r="E16" s="29">
        <v>860538</v>
      </c>
      <c r="F16" s="29">
        <v>1632309</v>
      </c>
      <c r="G16" s="29">
        <v>1326799</v>
      </c>
      <c r="H16" s="29">
        <v>988673</v>
      </c>
      <c r="I16" s="29">
        <v>1072047</v>
      </c>
      <c r="J16" s="29">
        <v>1026373</v>
      </c>
      <c r="K16" s="30">
        <v>938015</v>
      </c>
      <c r="L16" s="30">
        <v>737369</v>
      </c>
      <c r="M16" s="29">
        <v>1007772</v>
      </c>
      <c r="N16" s="29">
        <v>677753</v>
      </c>
      <c r="O16" s="29">
        <v>1230071</v>
      </c>
      <c r="P16" s="29">
        <v>301365</v>
      </c>
      <c r="Q16" s="29">
        <v>548117</v>
      </c>
      <c r="R16" s="29">
        <v>729334</v>
      </c>
      <c r="S16" s="29">
        <v>656999</v>
      </c>
      <c r="T16" s="29">
        <v>1643067</v>
      </c>
      <c r="U16" s="29">
        <v>872390</v>
      </c>
      <c r="V16" s="29">
        <v>1069721</v>
      </c>
      <c r="W16" s="29">
        <v>1249980.1622431721</v>
      </c>
      <c r="X16" s="29">
        <v>1017903.834</v>
      </c>
      <c r="Y16" s="29">
        <v>420054.26108504669</v>
      </c>
      <c r="Z16" s="29">
        <v>1260646.3130000001</v>
      </c>
    </row>
    <row r="17" spans="1:26" ht="14.25" customHeight="1" x14ac:dyDescent="0.25">
      <c r="A17" s="36" t="s">
        <v>21</v>
      </c>
      <c r="B17" s="30">
        <v>580037</v>
      </c>
      <c r="C17" s="30">
        <v>593868</v>
      </c>
      <c r="D17" s="30">
        <v>462183</v>
      </c>
      <c r="E17" s="30">
        <v>404391</v>
      </c>
      <c r="F17" s="30">
        <v>579976</v>
      </c>
      <c r="G17" s="30">
        <v>449618</v>
      </c>
      <c r="H17" s="30">
        <v>424297</v>
      </c>
      <c r="I17" s="30">
        <v>419314</v>
      </c>
      <c r="J17" s="30">
        <v>393144</v>
      </c>
      <c r="K17" s="30">
        <v>473242</v>
      </c>
      <c r="L17" s="30">
        <v>257247</v>
      </c>
      <c r="M17" s="30">
        <v>396464</v>
      </c>
      <c r="N17" s="30">
        <v>273966</v>
      </c>
      <c r="O17" s="30">
        <v>272839</v>
      </c>
      <c r="P17" s="30">
        <v>72116</v>
      </c>
      <c r="Q17" s="30">
        <v>207489</v>
      </c>
      <c r="R17" s="30">
        <v>304133</v>
      </c>
      <c r="S17" s="30">
        <v>198087</v>
      </c>
      <c r="T17" s="30">
        <v>404796</v>
      </c>
      <c r="U17" s="30">
        <v>366901</v>
      </c>
      <c r="V17" s="30">
        <v>557089</v>
      </c>
      <c r="W17" s="30">
        <v>556177.07519999996</v>
      </c>
      <c r="X17" s="30">
        <v>454367.473</v>
      </c>
      <c r="Y17" s="30">
        <v>158762.33639258635</v>
      </c>
      <c r="Z17" s="30">
        <v>558297.22740000009</v>
      </c>
    </row>
    <row r="18" spans="1:26" ht="14.25" customHeight="1" x14ac:dyDescent="0.25">
      <c r="A18" s="36" t="s">
        <v>20</v>
      </c>
      <c r="B18" s="30">
        <v>212649</v>
      </c>
      <c r="C18" s="30">
        <v>211145</v>
      </c>
      <c r="D18" s="30">
        <v>168328</v>
      </c>
      <c r="E18" s="30">
        <v>114200</v>
      </c>
      <c r="F18" s="30">
        <v>247605</v>
      </c>
      <c r="G18" s="30">
        <v>157839</v>
      </c>
      <c r="H18" s="30">
        <v>80453</v>
      </c>
      <c r="I18" s="30">
        <v>28937</v>
      </c>
      <c r="J18" s="30">
        <v>51975</v>
      </c>
      <c r="K18" s="30">
        <v>10958</v>
      </c>
      <c r="L18" s="30">
        <v>6710</v>
      </c>
      <c r="M18" s="30">
        <f>120+6454</f>
        <v>6574</v>
      </c>
      <c r="N18" s="30">
        <v>6177</v>
      </c>
      <c r="O18" s="30">
        <v>7820</v>
      </c>
      <c r="P18" s="30">
        <v>2650</v>
      </c>
      <c r="Q18" s="30">
        <v>1520</v>
      </c>
      <c r="R18" s="30">
        <v>3950</v>
      </c>
      <c r="S18" s="30">
        <v>8405</v>
      </c>
      <c r="T18" s="30">
        <v>9661</v>
      </c>
      <c r="U18" s="30">
        <v>9097</v>
      </c>
      <c r="V18" s="30">
        <v>1504</v>
      </c>
      <c r="W18" s="30">
        <v>1185.6276707064478</v>
      </c>
      <c r="X18" s="30">
        <v>4912.808</v>
      </c>
      <c r="Y18" s="30">
        <v>5127.2819346297556</v>
      </c>
      <c r="Z18" s="30">
        <v>5887.5429999999997</v>
      </c>
    </row>
    <row r="19" spans="1:26" ht="14.25" customHeight="1" x14ac:dyDescent="0.25">
      <c r="A19" s="36" t="s">
        <v>19</v>
      </c>
      <c r="B19" s="30">
        <v>129110</v>
      </c>
      <c r="C19" s="30">
        <v>121567</v>
      </c>
      <c r="D19" s="30">
        <v>48858</v>
      </c>
      <c r="E19" s="30">
        <v>63330</v>
      </c>
      <c r="F19" s="30">
        <v>185655</v>
      </c>
      <c r="G19" s="30">
        <v>179287</v>
      </c>
      <c r="H19" s="30">
        <v>153155</v>
      </c>
      <c r="I19" s="30">
        <v>131775</v>
      </c>
      <c r="J19" s="30">
        <v>143657</v>
      </c>
      <c r="K19" s="30">
        <v>195617</v>
      </c>
      <c r="L19" s="30">
        <v>142641</v>
      </c>
      <c r="M19" s="30">
        <f>95461+5370</f>
        <v>100831</v>
      </c>
      <c r="N19" s="30">
        <v>92288</v>
      </c>
      <c r="O19" s="30">
        <v>158774</v>
      </c>
      <c r="P19" s="30">
        <v>36598</v>
      </c>
      <c r="Q19" s="30">
        <v>70626</v>
      </c>
      <c r="R19" s="30">
        <v>52032</v>
      </c>
      <c r="S19" s="30">
        <v>45847</v>
      </c>
      <c r="T19" s="30">
        <v>101642</v>
      </c>
      <c r="U19" s="30">
        <v>59923</v>
      </c>
      <c r="V19" s="30">
        <v>39409</v>
      </c>
      <c r="W19" s="30">
        <v>68886.210079511453</v>
      </c>
      <c r="X19" s="30">
        <v>61425.82</v>
      </c>
      <c r="Y19" s="30">
        <v>9963.9626162327622</v>
      </c>
      <c r="Z19" s="30">
        <v>67930.269199999995</v>
      </c>
    </row>
    <row r="20" spans="1:26" ht="14.25" customHeight="1" x14ac:dyDescent="0.25">
      <c r="A20" s="36" t="s">
        <v>18</v>
      </c>
      <c r="B20" s="30">
        <v>199073</v>
      </c>
      <c r="C20" s="30">
        <v>235896</v>
      </c>
      <c r="D20" s="30">
        <v>213431</v>
      </c>
      <c r="E20" s="30">
        <v>157032</v>
      </c>
      <c r="F20" s="30">
        <v>309797</v>
      </c>
      <c r="G20" s="30">
        <v>255961</v>
      </c>
      <c r="H20" s="30">
        <v>173012</v>
      </c>
      <c r="I20" s="30">
        <v>155712</v>
      </c>
      <c r="J20" s="30">
        <v>203033</v>
      </c>
      <c r="K20" s="30">
        <v>278921</v>
      </c>
      <c r="L20" s="30">
        <v>128192</v>
      </c>
      <c r="M20" s="30">
        <f>127004+1062</f>
        <v>128066</v>
      </c>
      <c r="N20" s="30">
        <v>46601</v>
      </c>
      <c r="O20" s="30">
        <v>109090</v>
      </c>
      <c r="P20" s="30">
        <v>4081</v>
      </c>
      <c r="Q20" s="30">
        <v>3226</v>
      </c>
      <c r="R20" s="30">
        <v>2012</v>
      </c>
      <c r="S20" s="30">
        <v>6301</v>
      </c>
      <c r="T20" s="30">
        <v>7242</v>
      </c>
      <c r="U20" s="30">
        <v>2765</v>
      </c>
      <c r="V20" s="30">
        <v>1833</v>
      </c>
      <c r="W20" s="30">
        <v>2437.8749362030767</v>
      </c>
      <c r="X20" s="30">
        <v>1928.8019999999999</v>
      </c>
      <c r="Y20" s="30">
        <v>2772.6147108083787</v>
      </c>
      <c r="Z20" s="30">
        <v>2177.9160000000002</v>
      </c>
    </row>
    <row r="21" spans="1:26" ht="14.25" customHeight="1" x14ac:dyDescent="0.25">
      <c r="A21" s="36" t="s">
        <v>17</v>
      </c>
      <c r="B21" s="28">
        <v>428</v>
      </c>
      <c r="C21" s="28">
        <v>863</v>
      </c>
      <c r="D21" s="28">
        <v>2110</v>
      </c>
      <c r="E21" s="28">
        <v>607</v>
      </c>
      <c r="F21" s="28">
        <v>923</v>
      </c>
      <c r="G21" s="28">
        <v>78245</v>
      </c>
      <c r="H21" s="28">
        <v>41907</v>
      </c>
      <c r="I21" s="28">
        <v>39154</v>
      </c>
      <c r="J21" s="28">
        <v>26181</v>
      </c>
      <c r="K21" s="28">
        <v>3354</v>
      </c>
      <c r="L21" s="28">
        <v>3174</v>
      </c>
      <c r="M21" s="28">
        <v>3304</v>
      </c>
      <c r="N21" s="28">
        <v>2241</v>
      </c>
      <c r="O21" s="28">
        <v>1555</v>
      </c>
      <c r="P21" s="28">
        <v>1247</v>
      </c>
      <c r="Q21" s="28">
        <v>2681</v>
      </c>
      <c r="R21" s="28">
        <v>2916</v>
      </c>
      <c r="S21" s="28">
        <v>2637</v>
      </c>
      <c r="T21" s="28">
        <v>2898</v>
      </c>
      <c r="U21" s="28">
        <v>2772</v>
      </c>
      <c r="V21" s="28">
        <v>232</v>
      </c>
      <c r="W21" s="28">
        <v>1073.1266939139505</v>
      </c>
      <c r="X21" s="28">
        <v>237.70400000000001</v>
      </c>
      <c r="Y21" s="28">
        <v>2185.7705224168731</v>
      </c>
      <c r="Z21" s="28">
        <v>1867.876</v>
      </c>
    </row>
    <row r="22" spans="1:26" ht="14.25" customHeight="1" x14ac:dyDescent="0.25">
      <c r="A22" s="36" t="s">
        <v>16</v>
      </c>
      <c r="B22" s="30">
        <v>437078</v>
      </c>
      <c r="C22" s="30">
        <v>352199</v>
      </c>
      <c r="D22" s="30">
        <v>405176</v>
      </c>
      <c r="E22" s="30">
        <v>154393</v>
      </c>
      <c r="F22" s="30">
        <v>506586</v>
      </c>
      <c r="G22" s="30">
        <v>632956</v>
      </c>
      <c r="H22" s="30">
        <v>356334</v>
      </c>
      <c r="I22" s="30">
        <v>337642</v>
      </c>
      <c r="J22" s="30">
        <v>391531</v>
      </c>
      <c r="K22" s="30">
        <v>359275</v>
      </c>
      <c r="L22" s="30">
        <v>94924</v>
      </c>
      <c r="M22" s="30">
        <f>429825+3558</f>
        <v>433383</v>
      </c>
      <c r="N22" s="30">
        <v>112709</v>
      </c>
      <c r="O22" s="30">
        <v>327687</v>
      </c>
      <c r="P22" s="30">
        <v>113831</v>
      </c>
      <c r="Q22" s="30">
        <v>199921</v>
      </c>
      <c r="R22" s="30">
        <v>165042</v>
      </c>
      <c r="S22" s="30">
        <v>132635</v>
      </c>
      <c r="T22" s="30">
        <v>403700</v>
      </c>
      <c r="U22" s="30">
        <v>144067</v>
      </c>
      <c r="V22" s="30">
        <v>159663</v>
      </c>
      <c r="W22" s="30">
        <v>201738.41294957814</v>
      </c>
      <c r="X22" s="30">
        <v>236640.89</v>
      </c>
      <c r="Y22" s="30">
        <v>114536.85750210295</v>
      </c>
      <c r="Z22" s="30">
        <v>243744.73199999999</v>
      </c>
    </row>
    <row r="23" spans="1:26" ht="14.25" customHeight="1" x14ac:dyDescent="0.25">
      <c r="A23" s="36" t="s">
        <v>15</v>
      </c>
      <c r="B23" s="30">
        <v>428977</v>
      </c>
      <c r="C23" s="30">
        <v>332668</v>
      </c>
      <c r="D23" s="30">
        <v>325492</v>
      </c>
      <c r="E23" s="30">
        <v>122955</v>
      </c>
      <c r="F23" s="30">
        <v>411509</v>
      </c>
      <c r="G23" s="30">
        <v>441318</v>
      </c>
      <c r="H23" s="30">
        <v>220164</v>
      </c>
      <c r="I23" s="30">
        <v>217457</v>
      </c>
      <c r="J23" s="30">
        <v>247413</v>
      </c>
      <c r="K23" s="30">
        <v>240389</v>
      </c>
      <c r="L23" s="30">
        <v>34404</v>
      </c>
      <c r="M23" s="30">
        <f>293828+7887</f>
        <v>301715</v>
      </c>
      <c r="N23" s="30">
        <v>80248</v>
      </c>
      <c r="O23" s="30">
        <v>237229</v>
      </c>
      <c r="P23" s="30">
        <v>117701</v>
      </c>
      <c r="Q23" s="30">
        <v>212602</v>
      </c>
      <c r="R23" s="30">
        <v>133199</v>
      </c>
      <c r="S23" s="30">
        <v>102191</v>
      </c>
      <c r="T23" s="30">
        <v>300158</v>
      </c>
      <c r="U23" s="30">
        <v>114982</v>
      </c>
      <c r="V23" s="30">
        <v>195322</v>
      </c>
      <c r="W23" s="30">
        <v>202421.87</v>
      </c>
      <c r="X23" s="30">
        <v>188306.13</v>
      </c>
      <c r="Y23" s="30">
        <v>105273.56015603412</v>
      </c>
      <c r="Z23" s="30">
        <v>151170.42600000001</v>
      </c>
    </row>
    <row r="24" spans="1:26" ht="14.25" customHeight="1" x14ac:dyDescent="0.25">
      <c r="A24" s="36" t="s">
        <v>14</v>
      </c>
      <c r="B24" s="30">
        <v>271659</v>
      </c>
      <c r="C24" s="30">
        <v>190539</v>
      </c>
      <c r="D24" s="30">
        <v>223287</v>
      </c>
      <c r="E24" s="30">
        <v>97509</v>
      </c>
      <c r="F24" s="30">
        <v>185525</v>
      </c>
      <c r="G24" s="30">
        <v>236233</v>
      </c>
      <c r="H24" s="30">
        <v>152421</v>
      </c>
      <c r="I24" s="30">
        <v>154906</v>
      </c>
      <c r="J24" s="30">
        <v>183810</v>
      </c>
      <c r="K24" s="30">
        <v>135397</v>
      </c>
      <c r="L24" s="30">
        <v>44860</v>
      </c>
      <c r="M24" s="30">
        <f>200522+29700+7541</f>
        <v>237763</v>
      </c>
      <c r="N24" s="30">
        <v>85895</v>
      </c>
      <c r="O24" s="30">
        <v>158680</v>
      </c>
      <c r="P24" s="30">
        <v>99037</v>
      </c>
      <c r="Q24" s="30">
        <v>148008</v>
      </c>
      <c r="R24" s="30">
        <v>116935</v>
      </c>
      <c r="S24" s="30">
        <v>76045</v>
      </c>
      <c r="T24" s="30">
        <v>218482</v>
      </c>
      <c r="U24" s="30">
        <v>54162</v>
      </c>
      <c r="V24" s="30">
        <v>145643</v>
      </c>
      <c r="W24" s="30">
        <v>149071.74394212829</v>
      </c>
      <c r="X24" s="30">
        <v>129591.738</v>
      </c>
      <c r="Y24" s="30">
        <v>79092.523203586912</v>
      </c>
      <c r="Z24" s="30">
        <v>158116.984</v>
      </c>
    </row>
    <row r="25" spans="1:26" ht="14.25" customHeight="1" x14ac:dyDescent="0.25">
      <c r="A25" s="36" t="s">
        <v>13</v>
      </c>
      <c r="B25" s="30">
        <v>1093827</v>
      </c>
      <c r="C25" s="30">
        <v>583121</v>
      </c>
      <c r="D25" s="30">
        <v>714683</v>
      </c>
      <c r="E25" s="30">
        <v>253468</v>
      </c>
      <c r="F25" s="30">
        <v>752896</v>
      </c>
      <c r="G25" s="30">
        <v>788198</v>
      </c>
      <c r="H25" s="30">
        <v>496253</v>
      </c>
      <c r="I25" s="30">
        <v>432570</v>
      </c>
      <c r="J25" s="30">
        <v>425423</v>
      </c>
      <c r="K25" s="30">
        <v>378326</v>
      </c>
      <c r="L25" s="30">
        <v>196273</v>
      </c>
      <c r="M25" s="30">
        <f>703127+368</f>
        <v>703495</v>
      </c>
      <c r="N25" s="30">
        <v>290548</v>
      </c>
      <c r="O25" s="30">
        <v>463987</v>
      </c>
      <c r="P25" s="30">
        <v>210889</v>
      </c>
      <c r="Q25" s="30">
        <v>316069</v>
      </c>
      <c r="R25" s="30">
        <v>165949</v>
      </c>
      <c r="S25" s="30">
        <v>189321</v>
      </c>
      <c r="T25" s="30">
        <v>436781</v>
      </c>
      <c r="U25" s="30">
        <v>147185</v>
      </c>
      <c r="V25" s="30">
        <v>172951</v>
      </c>
      <c r="W25" s="30">
        <v>238244.75308031071</v>
      </c>
      <c r="X25" s="30">
        <v>273175.71999999997</v>
      </c>
      <c r="Y25" s="30">
        <v>192789.61141172485</v>
      </c>
      <c r="Z25" s="30">
        <v>222087.848</v>
      </c>
    </row>
    <row r="26" spans="1:26" ht="14.25" customHeight="1" x14ac:dyDescent="0.25">
      <c r="A26" s="36" t="s">
        <v>12</v>
      </c>
      <c r="B26" s="30">
        <v>698112</v>
      </c>
      <c r="C26" s="30">
        <v>366959</v>
      </c>
      <c r="D26" s="30">
        <v>462702</v>
      </c>
      <c r="E26" s="30">
        <v>282767</v>
      </c>
      <c r="F26" s="30">
        <v>645421</v>
      </c>
      <c r="G26" s="30">
        <v>629268</v>
      </c>
      <c r="H26" s="30">
        <v>469953</v>
      </c>
      <c r="I26" s="30">
        <v>476124</v>
      </c>
      <c r="J26" s="30">
        <v>517122</v>
      </c>
      <c r="K26" s="30">
        <v>627799</v>
      </c>
      <c r="L26" s="30">
        <v>378276</v>
      </c>
      <c r="M26" s="30">
        <f>944500+6189</f>
        <v>950689</v>
      </c>
      <c r="N26" s="30">
        <v>510537</v>
      </c>
      <c r="O26" s="30">
        <v>487546</v>
      </c>
      <c r="P26" s="30">
        <v>392803</v>
      </c>
      <c r="Q26" s="30">
        <v>461221</v>
      </c>
      <c r="R26" s="30">
        <v>291115</v>
      </c>
      <c r="S26" s="30">
        <v>376431</v>
      </c>
      <c r="T26" s="30">
        <v>555320</v>
      </c>
      <c r="U26" s="30">
        <v>326092</v>
      </c>
      <c r="V26" s="30">
        <v>511817</v>
      </c>
      <c r="W26" s="30">
        <v>641094.97645179066</v>
      </c>
      <c r="X26" s="30">
        <v>508713.76</v>
      </c>
      <c r="Y26" s="30">
        <v>461244.260378354</v>
      </c>
      <c r="Z26" s="30">
        <v>597837.47499999998</v>
      </c>
    </row>
    <row r="27" spans="1:26" ht="14.25" customHeight="1" x14ac:dyDescent="0.25">
      <c r="A27" s="36" t="s">
        <v>11</v>
      </c>
      <c r="B27" s="28">
        <v>6104</v>
      </c>
      <c r="C27" s="28">
        <v>27209</v>
      </c>
      <c r="D27" s="28">
        <v>26546</v>
      </c>
      <c r="E27" s="28">
        <v>8422</v>
      </c>
      <c r="F27" s="28">
        <v>8371</v>
      </c>
      <c r="G27" s="28">
        <v>9024</v>
      </c>
      <c r="H27" s="28">
        <v>13072</v>
      </c>
      <c r="I27" s="28">
        <v>8231</v>
      </c>
      <c r="J27" s="28">
        <v>14049</v>
      </c>
      <c r="K27" s="28">
        <v>14379</v>
      </c>
      <c r="L27" s="28">
        <v>10195</v>
      </c>
      <c r="M27" s="28">
        <v>14753</v>
      </c>
      <c r="N27" s="28">
        <v>17091</v>
      </c>
      <c r="O27" s="28">
        <v>14380</v>
      </c>
      <c r="P27" s="28">
        <v>15479</v>
      </c>
      <c r="Q27" s="28">
        <v>11140</v>
      </c>
      <c r="R27" s="28">
        <v>34344</v>
      </c>
      <c r="S27" s="28">
        <v>44556</v>
      </c>
      <c r="T27" s="28">
        <v>49518</v>
      </c>
      <c r="U27" s="28">
        <v>17442</v>
      </c>
      <c r="V27" s="28">
        <v>15607</v>
      </c>
      <c r="W27" s="28">
        <v>19519.992498988031</v>
      </c>
      <c r="X27" s="28">
        <v>5491.0519999999997</v>
      </c>
      <c r="Y27" s="28">
        <v>10620.170023390883</v>
      </c>
      <c r="Z27" s="28">
        <v>9574.2800000000007</v>
      </c>
    </row>
    <row r="28" spans="1:26" ht="14.25" customHeight="1" x14ac:dyDescent="0.25">
      <c r="A28" s="36" t="s">
        <v>10</v>
      </c>
      <c r="B28" s="30">
        <v>510015</v>
      </c>
      <c r="C28" s="30">
        <v>186167</v>
      </c>
      <c r="D28" s="30">
        <v>339587</v>
      </c>
      <c r="E28" s="30">
        <v>106706</v>
      </c>
      <c r="F28" s="30">
        <v>181503</v>
      </c>
      <c r="G28" s="30">
        <v>314876</v>
      </c>
      <c r="H28" s="30">
        <v>176233</v>
      </c>
      <c r="I28" s="30">
        <v>188910</v>
      </c>
      <c r="J28" s="30">
        <v>310553</v>
      </c>
      <c r="K28" s="30">
        <v>292541</v>
      </c>
      <c r="L28" s="30">
        <v>139617</v>
      </c>
      <c r="M28" s="30">
        <f>474464+97</f>
        <v>474561</v>
      </c>
      <c r="N28" s="30">
        <v>197027</v>
      </c>
      <c r="O28" s="30">
        <v>183993</v>
      </c>
      <c r="P28" s="30">
        <v>158528</v>
      </c>
      <c r="Q28" s="30">
        <v>336746</v>
      </c>
      <c r="R28" s="30">
        <v>72271</v>
      </c>
      <c r="S28" s="30">
        <v>150331</v>
      </c>
      <c r="T28" s="30">
        <v>275834</v>
      </c>
      <c r="U28" s="30">
        <v>124693</v>
      </c>
      <c r="V28" s="30">
        <v>186579</v>
      </c>
      <c r="W28" s="30">
        <v>261194.95321645163</v>
      </c>
      <c r="X28" s="30">
        <v>186269.353</v>
      </c>
      <c r="Y28" s="30">
        <v>139367.5358109528</v>
      </c>
      <c r="Z28" s="30">
        <v>262467.43449999997</v>
      </c>
    </row>
    <row r="29" spans="1:26" ht="14.25" customHeight="1" x14ac:dyDescent="0.25">
      <c r="A29" s="36" t="s">
        <v>9</v>
      </c>
      <c r="B29" s="30">
        <v>1120357</v>
      </c>
      <c r="C29" s="30">
        <v>511164</v>
      </c>
      <c r="D29" s="30">
        <v>877515</v>
      </c>
      <c r="E29" s="30">
        <v>341247</v>
      </c>
      <c r="F29" s="30">
        <v>272709</v>
      </c>
      <c r="G29" s="30">
        <v>967611</v>
      </c>
      <c r="H29" s="30">
        <v>500299</v>
      </c>
      <c r="I29" s="30">
        <v>371439</v>
      </c>
      <c r="J29" s="30">
        <v>509619</v>
      </c>
      <c r="K29" s="30">
        <v>833924</v>
      </c>
      <c r="L29" s="30">
        <v>388825</v>
      </c>
      <c r="M29" s="29">
        <f>1098998+1850+9093</f>
        <v>1109941</v>
      </c>
      <c r="N29" s="29">
        <v>490616</v>
      </c>
      <c r="O29" s="29">
        <v>409728</v>
      </c>
      <c r="P29" s="29">
        <v>377879</v>
      </c>
      <c r="Q29" s="29">
        <v>745082</v>
      </c>
      <c r="R29" s="29">
        <v>263896</v>
      </c>
      <c r="S29" s="29">
        <v>509015</v>
      </c>
      <c r="T29" s="29">
        <v>437673</v>
      </c>
      <c r="U29" s="29">
        <v>344734</v>
      </c>
      <c r="V29" s="29">
        <v>145195</v>
      </c>
      <c r="W29" s="29">
        <v>331561.08931449451</v>
      </c>
      <c r="X29" s="29">
        <v>272094.717</v>
      </c>
      <c r="Y29" s="29">
        <v>174198.93334358567</v>
      </c>
      <c r="Z29" s="29">
        <v>129779.34600000001</v>
      </c>
    </row>
    <row r="30" spans="1:26" ht="14.25" customHeight="1" x14ac:dyDescent="0.25">
      <c r="A30" s="36" t="s">
        <v>8</v>
      </c>
      <c r="B30" s="28">
        <v>4651</v>
      </c>
      <c r="C30" s="28">
        <v>5334</v>
      </c>
      <c r="D30" s="28">
        <v>4095</v>
      </c>
      <c r="E30" s="28">
        <v>2617</v>
      </c>
      <c r="F30" s="28">
        <v>2722</v>
      </c>
      <c r="G30" s="28">
        <v>5041</v>
      </c>
      <c r="H30" s="28">
        <v>3663</v>
      </c>
      <c r="I30" s="28">
        <v>3540</v>
      </c>
      <c r="J30" s="28">
        <v>2010</v>
      </c>
      <c r="K30" s="28">
        <v>2211</v>
      </c>
      <c r="L30" s="28">
        <v>3875</v>
      </c>
      <c r="M30" s="28">
        <v>1208</v>
      </c>
      <c r="N30" s="28">
        <v>2191</v>
      </c>
      <c r="O30" s="28">
        <v>4906</v>
      </c>
      <c r="P30" s="28">
        <v>3811</v>
      </c>
      <c r="Q30" s="28">
        <v>9263</v>
      </c>
      <c r="R30" s="28">
        <v>5695</v>
      </c>
      <c r="S30" s="28">
        <v>2772</v>
      </c>
      <c r="T30" s="28">
        <v>3185</v>
      </c>
      <c r="U30" s="28">
        <v>5298</v>
      </c>
      <c r="V30" s="28">
        <v>7392</v>
      </c>
      <c r="W30" s="28">
        <v>8294.5442644779978</v>
      </c>
      <c r="X30" s="28">
        <v>342.24900000000002</v>
      </c>
      <c r="Y30" s="28">
        <v>6600.0892189377546</v>
      </c>
      <c r="Z30" s="28">
        <v>7899.3033999999998</v>
      </c>
    </row>
    <row r="31" spans="1:26" ht="14.25" customHeight="1" x14ac:dyDescent="0.25">
      <c r="A31" s="36" t="s">
        <v>7</v>
      </c>
      <c r="B31" s="30">
        <v>55703</v>
      </c>
      <c r="C31" s="30">
        <v>39475</v>
      </c>
      <c r="D31" s="30">
        <v>152549</v>
      </c>
      <c r="E31" s="30">
        <v>10029</v>
      </c>
      <c r="F31" s="30">
        <v>62920</v>
      </c>
      <c r="G31" s="30">
        <v>234570</v>
      </c>
      <c r="H31" s="30">
        <v>127120</v>
      </c>
      <c r="I31" s="30">
        <v>146053</v>
      </c>
      <c r="J31" s="30">
        <v>133376</v>
      </c>
      <c r="K31" s="30">
        <v>168664</v>
      </c>
      <c r="L31" s="30">
        <v>23550</v>
      </c>
      <c r="M31" s="30">
        <f>113382+267</f>
        <v>113649</v>
      </c>
      <c r="N31" s="30">
        <v>85558</v>
      </c>
      <c r="O31" s="30">
        <v>29395</v>
      </c>
      <c r="P31" s="30">
        <v>51768</v>
      </c>
      <c r="Q31" s="30">
        <v>49470</v>
      </c>
      <c r="R31" s="30">
        <v>43923</v>
      </c>
      <c r="S31" s="30">
        <v>44070</v>
      </c>
      <c r="T31" s="30">
        <v>15345</v>
      </c>
      <c r="U31" s="30">
        <v>55392</v>
      </c>
      <c r="V31" s="30">
        <v>21506</v>
      </c>
      <c r="W31" s="30">
        <v>39171.781060911671</v>
      </c>
      <c r="X31" s="30">
        <v>37551.415000000001</v>
      </c>
      <c r="Y31" s="30">
        <v>42255.061587536329</v>
      </c>
      <c r="Z31" s="30">
        <v>25038.6727192</v>
      </c>
    </row>
    <row r="32" spans="1:26" ht="14.25" customHeight="1" x14ac:dyDescent="0.25">
      <c r="A32" s="36" t="s">
        <v>6</v>
      </c>
      <c r="B32" s="30">
        <v>20358</v>
      </c>
      <c r="C32" s="30">
        <v>55748</v>
      </c>
      <c r="D32" s="30">
        <v>94332</v>
      </c>
      <c r="E32" s="30">
        <v>21916</v>
      </c>
      <c r="F32" s="30">
        <v>42811</v>
      </c>
      <c r="G32" s="30">
        <v>201443</v>
      </c>
      <c r="H32" s="30">
        <v>149133</v>
      </c>
      <c r="I32" s="30">
        <v>134307</v>
      </c>
      <c r="J32" s="30">
        <v>175544</v>
      </c>
      <c r="K32" s="30">
        <v>99674</v>
      </c>
      <c r="L32" s="30">
        <v>21483</v>
      </c>
      <c r="M32" s="30">
        <f>97190+1029</f>
        <v>98219</v>
      </c>
      <c r="N32" s="30">
        <v>76023</v>
      </c>
      <c r="O32" s="30">
        <v>32342</v>
      </c>
      <c r="P32" s="30">
        <v>78707</v>
      </c>
      <c r="Q32" s="30">
        <v>66375</v>
      </c>
      <c r="R32" s="30">
        <v>61393</v>
      </c>
      <c r="S32" s="30">
        <v>49209</v>
      </c>
      <c r="T32" s="30">
        <v>35972</v>
      </c>
      <c r="U32" s="30">
        <v>38162</v>
      </c>
      <c r="V32" s="30">
        <v>8791</v>
      </c>
      <c r="W32" s="30">
        <v>6926.6382379579964</v>
      </c>
      <c r="X32" s="30">
        <v>772.99300000000005</v>
      </c>
      <c r="Y32" s="30">
        <v>15124.457018009423</v>
      </c>
      <c r="Z32" s="30">
        <v>12815.580915111101</v>
      </c>
    </row>
    <row r="33" spans="1:26" ht="14.25" customHeight="1" x14ac:dyDescent="0.25">
      <c r="A33" s="36" t="s">
        <v>5</v>
      </c>
      <c r="B33" s="28" t="s">
        <v>4</v>
      </c>
      <c r="C33" s="28" t="s">
        <v>4</v>
      </c>
      <c r="D33" s="28" t="s">
        <v>4</v>
      </c>
      <c r="E33" s="28" t="s">
        <v>4</v>
      </c>
      <c r="F33" s="28" t="s">
        <v>4</v>
      </c>
      <c r="G33" s="28" t="s">
        <v>4</v>
      </c>
      <c r="H33" s="28" t="s">
        <v>4</v>
      </c>
      <c r="I33" s="28" t="s">
        <v>4</v>
      </c>
      <c r="J33" s="28" t="s">
        <v>4</v>
      </c>
      <c r="K33" s="30">
        <v>15355</v>
      </c>
      <c r="L33" s="30">
        <v>4474</v>
      </c>
      <c r="M33" s="30">
        <f>13574+967</f>
        <v>14541</v>
      </c>
      <c r="N33" s="30">
        <v>2620</v>
      </c>
      <c r="O33" s="30">
        <v>6130</v>
      </c>
      <c r="P33" s="30">
        <v>5751</v>
      </c>
      <c r="Q33" s="30">
        <v>7416</v>
      </c>
      <c r="R33" s="30">
        <v>8915</v>
      </c>
      <c r="S33" s="30">
        <v>1562</v>
      </c>
      <c r="T33" s="30">
        <v>1699</v>
      </c>
      <c r="U33" s="30">
        <v>2888</v>
      </c>
      <c r="V33" s="30">
        <v>2314</v>
      </c>
      <c r="W33" s="30">
        <v>2895.8946560476343</v>
      </c>
      <c r="X33" s="30">
        <v>2360.2950000000001</v>
      </c>
      <c r="Y33" s="30">
        <v>5526.492422319513</v>
      </c>
      <c r="Z33" s="30">
        <v>3879.2758650499973</v>
      </c>
    </row>
    <row r="34" spans="1:26" ht="14.25" customHeight="1" x14ac:dyDescent="0.25">
      <c r="A34" s="36" t="s">
        <v>3</v>
      </c>
      <c r="B34" s="30">
        <v>43169</v>
      </c>
      <c r="C34" s="30">
        <v>54551</v>
      </c>
      <c r="D34" s="30">
        <v>74241</v>
      </c>
      <c r="E34" s="30">
        <v>18895</v>
      </c>
      <c r="F34" s="30">
        <v>53313</v>
      </c>
      <c r="G34" s="30">
        <v>83342</v>
      </c>
      <c r="H34" s="30">
        <v>101059</v>
      </c>
      <c r="I34" s="30">
        <v>117588</v>
      </c>
      <c r="J34" s="30">
        <v>81524</v>
      </c>
      <c r="K34" s="30">
        <v>58425</v>
      </c>
      <c r="L34" s="30">
        <v>8614</v>
      </c>
      <c r="M34" s="30">
        <v>61818</v>
      </c>
      <c r="N34" s="30">
        <v>40601</v>
      </c>
      <c r="O34" s="30">
        <v>4923</v>
      </c>
      <c r="P34" s="30">
        <v>36134</v>
      </c>
      <c r="Q34" s="30">
        <v>29506</v>
      </c>
      <c r="R34" s="30">
        <v>35277</v>
      </c>
      <c r="S34" s="30">
        <v>14208</v>
      </c>
      <c r="T34" s="30">
        <v>23872</v>
      </c>
      <c r="U34" s="30">
        <v>37468</v>
      </c>
      <c r="V34" s="30">
        <v>6949</v>
      </c>
      <c r="W34" s="30">
        <v>27446.52</v>
      </c>
      <c r="X34" s="30">
        <v>58763.315000000002</v>
      </c>
      <c r="Y34" s="30">
        <v>7306.0197686532483</v>
      </c>
      <c r="Z34" s="30">
        <v>14580.639999999998</v>
      </c>
    </row>
    <row r="35" spans="1:26" ht="14.25" customHeight="1" x14ac:dyDescent="0.25">
      <c r="A35" s="36" t="s">
        <v>2</v>
      </c>
      <c r="B35" s="30">
        <v>64286</v>
      </c>
      <c r="C35" s="30">
        <v>69156</v>
      </c>
      <c r="D35" s="30">
        <v>171183</v>
      </c>
      <c r="E35" s="30">
        <v>41443</v>
      </c>
      <c r="F35" s="30">
        <v>54222</v>
      </c>
      <c r="G35" s="30">
        <v>127789</v>
      </c>
      <c r="H35" s="30">
        <v>100440</v>
      </c>
      <c r="I35" s="30">
        <v>131234</v>
      </c>
      <c r="J35" s="30">
        <v>112562</v>
      </c>
      <c r="K35" s="30">
        <v>67177</v>
      </c>
      <c r="L35" s="30">
        <v>15092</v>
      </c>
      <c r="M35" s="30">
        <f>90469+4959</f>
        <v>95428</v>
      </c>
      <c r="N35" s="30">
        <v>64013</v>
      </c>
      <c r="O35" s="30">
        <v>56400</v>
      </c>
      <c r="P35" s="30">
        <v>58058</v>
      </c>
      <c r="Q35" s="30">
        <v>42730</v>
      </c>
      <c r="R35" s="30">
        <v>57850</v>
      </c>
      <c r="S35" s="30">
        <v>63965</v>
      </c>
      <c r="T35" s="30">
        <v>74946</v>
      </c>
      <c r="U35" s="30">
        <v>69862</v>
      </c>
      <c r="V35" s="30">
        <v>16120</v>
      </c>
      <c r="W35" s="30">
        <v>59807.466755608286</v>
      </c>
      <c r="X35" s="30">
        <v>54341.313999999998</v>
      </c>
      <c r="Y35" s="30">
        <v>15592.103458892236</v>
      </c>
      <c r="Z35" s="30">
        <v>14520.449854029997</v>
      </c>
    </row>
    <row r="36" spans="1:26" ht="14.25" customHeight="1" x14ac:dyDescent="0.25">
      <c r="A36" s="36" t="s">
        <v>1</v>
      </c>
      <c r="B36" s="30">
        <v>275402</v>
      </c>
      <c r="C36" s="30">
        <v>229792</v>
      </c>
      <c r="D36" s="30">
        <v>922665</v>
      </c>
      <c r="E36" s="30">
        <v>208853</v>
      </c>
      <c r="F36" s="30">
        <v>598651</v>
      </c>
      <c r="G36" s="30">
        <v>485343</v>
      </c>
      <c r="H36" s="30">
        <v>519553</v>
      </c>
      <c r="I36" s="30">
        <v>528617</v>
      </c>
      <c r="J36" s="30">
        <v>453657</v>
      </c>
      <c r="K36" s="30">
        <v>231564</v>
      </c>
      <c r="L36" s="30">
        <v>289167</v>
      </c>
      <c r="M36" s="30">
        <f>301463+16457</f>
        <v>317920</v>
      </c>
      <c r="N36" s="30">
        <v>146652</v>
      </c>
      <c r="O36" s="30">
        <v>78525</v>
      </c>
      <c r="P36" s="30">
        <v>142003</v>
      </c>
      <c r="Q36" s="30">
        <v>166915</v>
      </c>
      <c r="R36" s="30">
        <v>98749</v>
      </c>
      <c r="S36" s="30">
        <v>113746</v>
      </c>
      <c r="T36" s="30">
        <v>203758</v>
      </c>
      <c r="U36" s="30">
        <v>88825</v>
      </c>
      <c r="V36" s="30">
        <v>43827</v>
      </c>
      <c r="W36" s="30">
        <v>204632.19889797954</v>
      </c>
      <c r="X36" s="30">
        <v>156431.56200000001</v>
      </c>
      <c r="Y36" s="30">
        <v>72832.790675033786</v>
      </c>
      <c r="Z36" s="30">
        <v>80439.490999999995</v>
      </c>
    </row>
    <row r="37" spans="1:26" ht="14.25" customHeight="1" x14ac:dyDescent="0.25">
      <c r="A37" s="36" t="s">
        <v>0</v>
      </c>
      <c r="B37" s="28">
        <v>191584</v>
      </c>
      <c r="C37" s="28">
        <v>146707</v>
      </c>
      <c r="D37" s="28">
        <v>200202</v>
      </c>
      <c r="E37" s="28">
        <v>211857</v>
      </c>
      <c r="F37" s="28">
        <v>282887</v>
      </c>
      <c r="G37" s="28">
        <v>228224</v>
      </c>
      <c r="H37" s="28">
        <v>234239</v>
      </c>
      <c r="I37" s="28">
        <v>224713</v>
      </c>
      <c r="J37" s="28">
        <v>200149</v>
      </c>
      <c r="K37" s="28">
        <v>205150</v>
      </c>
      <c r="L37" s="28">
        <v>124022</v>
      </c>
      <c r="M37" s="28">
        <v>187240</v>
      </c>
      <c r="N37" s="28">
        <v>182123</v>
      </c>
      <c r="O37" s="28">
        <v>328283.59999999998</v>
      </c>
      <c r="P37" s="28">
        <v>265630</v>
      </c>
      <c r="Q37" s="28">
        <v>413807.4</v>
      </c>
      <c r="R37" s="28">
        <v>274296</v>
      </c>
      <c r="S37" s="28">
        <v>258871</v>
      </c>
      <c r="T37" s="28">
        <v>323897</v>
      </c>
      <c r="U37" s="28">
        <v>304200</v>
      </c>
      <c r="V37" s="28">
        <v>319629</v>
      </c>
      <c r="W37" s="28">
        <v>261189.402</v>
      </c>
      <c r="X37" s="28">
        <v>300377.28999999998</v>
      </c>
      <c r="Y37" s="28">
        <v>234498.57989194803</v>
      </c>
      <c r="Z37" s="28">
        <v>319714</v>
      </c>
    </row>
    <row r="38" spans="1:26" ht="2.25" customHeight="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0.5" customHeight="1" x14ac:dyDescent="0.25">
      <c r="A39" s="37" t="s">
        <v>38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s="8" customFormat="1" ht="10.5" customHeight="1" x14ac:dyDescent="0.25">
      <c r="A40" s="10" t="s">
        <v>37</v>
      </c>
      <c r="C40" s="9"/>
      <c r="D40" s="9"/>
      <c r="E40" s="9"/>
      <c r="F40" s="9"/>
      <c r="G40" s="9"/>
      <c r="H40" s="9"/>
      <c r="I40" s="9"/>
      <c r="J40" s="9"/>
      <c r="K40" s="9"/>
    </row>
    <row r="41" spans="1:26" ht="9" customHeight="1" x14ac:dyDescent="0.25">
      <c r="D41" s="2"/>
      <c r="E41" s="2"/>
      <c r="F41" s="2"/>
    </row>
    <row r="42" spans="1:26" s="5" customFormat="1" ht="12" customHeight="1" x14ac:dyDescent="0.25">
      <c r="B42" s="6"/>
      <c r="C42" s="7"/>
      <c r="D42" s="6"/>
      <c r="E42" s="6"/>
      <c r="F42" s="6"/>
      <c r="G42" s="6"/>
      <c r="H42" s="6"/>
      <c r="I42" s="6"/>
      <c r="J42" s="6"/>
      <c r="K42" s="6"/>
    </row>
    <row r="43" spans="1:26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</row>
    <row r="44" spans="1:26" ht="12" customHeight="1" x14ac:dyDescent="0.2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6" ht="12" customHeight="1" x14ac:dyDescent="0.25"/>
    <row r="46" spans="1:26" ht="12" customHeight="1" x14ac:dyDescent="0.25"/>
    <row r="47" spans="1:26" ht="12" customHeight="1" x14ac:dyDescent="0.25"/>
    <row r="48" spans="1:26" ht="12" customHeight="1" x14ac:dyDescent="0.25"/>
    <row r="49" spans="3:3" ht="12" customHeight="1" x14ac:dyDescent="0.25">
      <c r="C49" s="1"/>
    </row>
    <row r="50" spans="3:3" ht="12" customHeight="1" x14ac:dyDescent="0.25">
      <c r="C50" s="1"/>
    </row>
    <row r="51" spans="3:3" ht="12" customHeight="1" x14ac:dyDescent="0.25">
      <c r="C51" s="1"/>
    </row>
    <row r="52" spans="3:3" ht="12" customHeight="1" x14ac:dyDescent="0.25">
      <c r="C52" s="1"/>
    </row>
    <row r="53" spans="3:3" ht="12" customHeight="1" x14ac:dyDescent="0.25">
      <c r="C53" s="1"/>
    </row>
    <row r="54" spans="3:3" ht="12" customHeight="1" x14ac:dyDescent="0.25">
      <c r="C54" s="1"/>
    </row>
    <row r="55" spans="3:3" ht="12" customHeight="1" x14ac:dyDescent="0.25">
      <c r="C55" s="1"/>
    </row>
    <row r="56" spans="3:3" ht="12" customHeight="1" x14ac:dyDescent="0.25">
      <c r="C56" s="1"/>
    </row>
    <row r="57" spans="3:3" ht="12" customHeight="1" x14ac:dyDescent="0.25">
      <c r="C57" s="1"/>
    </row>
    <row r="58" spans="3:3" ht="12" customHeight="1" x14ac:dyDescent="0.25">
      <c r="C58" s="1"/>
    </row>
    <row r="59" spans="3:3" ht="12" customHeight="1" x14ac:dyDescent="0.25">
      <c r="C59" s="1"/>
    </row>
    <row r="60" spans="3:3" ht="12" customHeight="1" x14ac:dyDescent="0.25">
      <c r="C60" s="1"/>
    </row>
    <row r="61" spans="3:3" ht="12" customHeight="1" x14ac:dyDescent="0.25">
      <c r="C61" s="1"/>
    </row>
    <row r="62" spans="3:3" ht="12" customHeight="1" x14ac:dyDescent="0.25">
      <c r="C62" s="1"/>
    </row>
    <row r="63" spans="3:3" ht="12" customHeight="1" x14ac:dyDescent="0.25">
      <c r="C63" s="1"/>
    </row>
    <row r="64" spans="3:3" ht="12" customHeight="1" x14ac:dyDescent="0.25">
      <c r="C64" s="1"/>
    </row>
    <row r="65" spans="3:3" ht="12" customHeight="1" x14ac:dyDescent="0.25">
      <c r="C65" s="1"/>
    </row>
    <row r="66" spans="3:3" ht="12" customHeight="1" x14ac:dyDescent="0.25">
      <c r="C66" s="1"/>
    </row>
  </sheetData>
  <pageMargins left="1.9685039370078741" right="1.9685039370078741" top="0.98425196850393704" bottom="2.952755905511811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14.3</vt:lpstr>
      <vt:lpstr>'14.3'!Área_de_impresión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2024-07-16T20:13:36Z</cp:lastPrinted>
  <dcterms:created xsi:type="dcterms:W3CDTF">2019-09-04T17:32:56Z</dcterms:created>
  <dcterms:modified xsi:type="dcterms:W3CDTF">2025-09-12T22:33:04Z</dcterms:modified>
</cp:coreProperties>
</file>