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LA MITAD DE LA POBLACIÓN SON MUJERES\"/>
    </mc:Choice>
  </mc:AlternateContent>
  <bookViews>
    <workbookView xWindow="0" yWindow="0" windowWidth="28800" windowHeight="10500"/>
  </bookViews>
  <sheets>
    <sheet name="3.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>'[1]R. Natural'!#REF!</definedName>
    <definedName name="\D">#REF!</definedName>
    <definedName name="\K">#REF!</definedName>
    <definedName name="\M">[3]Data!#REF!</definedName>
    <definedName name="\p">#REF!</definedName>
    <definedName name="\s">#N/A</definedName>
    <definedName name="\w">#N/A</definedName>
    <definedName name="\Z">[3]Data!#REF!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32_0">#REF!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G7" hidden="1">#REF!</definedName>
    <definedName name="_Imp1">#REF!</definedName>
    <definedName name="_Imp2">#REF!</definedName>
    <definedName name="_Key1" hidden="1">[3]Data!#REF!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a" hidden="1">#REF!</definedName>
    <definedName name="A_impresión_IM">[10]IECE4001!$A$1:$N$42</definedName>
    <definedName name="A87_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0">'3.4'!$A$1:$L$35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>[16]OPERACIONES!#REF!</definedName>
    <definedName name="baseFP">[15]BASFinP!$DW$1</definedName>
    <definedName name="baseProm">[15]BASPromP!#REF!</definedName>
    <definedName name="BLPH1" hidden="1">#REF!</definedName>
    <definedName name="bol03_98">[5]PAG_35!#REF!</definedName>
    <definedName name="CABEZA1">[17]IECM4303!$A$4</definedName>
    <definedName name="cara">[15]Grafico!$A$3</definedName>
    <definedName name="cdr">[18]cd1!$A$1:$Q$68</definedName>
    <definedName name="CSP">#REF!</definedName>
    <definedName name="cua">[13]PAG_35!#REF!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[13]PAG_35!#REF!</definedName>
    <definedName name="DATA_V9">#REF!</definedName>
    <definedName name="Datos_para_ApéndiceC1">[14]c1!$B$1:$N$164</definedName>
    <definedName name="DatosBase">[19]DatosBase!$A$1:$IV$20</definedName>
    <definedName name="deer">#REF!</definedName>
    <definedName name="dfasñljskña">[13]PAG_35!#REF!</definedName>
    <definedName name="dfsfd">#REF!</definedName>
    <definedName name="DíasHábiles">[6]Util!$A$2:$B$134</definedName>
    <definedName name="dklñfjadskfjañdf">[20]PAG_33!#REF!</definedName>
    <definedName name="dos">[13]PAG_35!#REF!</definedName>
    <definedName name="DurA">[6]Dur!$A$30:$I$55</definedName>
    <definedName name="EMBI">[21]CotizInternac!$A$1:$H$134</definedName>
    <definedName name="Ends">[21]CotizInternac!$A$154:$H$169</definedName>
    <definedName name="fadsfkañlj">#REF!,#REF!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RE">#REF!</definedName>
    <definedName name="FUENTE">[10]IECE4001!#REF!</definedName>
    <definedName name="gfsg">[23]PAG_33!#REF!</definedName>
    <definedName name="graf" hidden="1">#REF!</definedName>
    <definedName name="Graf_Options">[6]Curva!#REF!</definedName>
    <definedName name="Grafico22n" hidden="1">#REF!</definedName>
    <definedName name="Graficos">'[24]Diario Actual'!$T$246</definedName>
    <definedName name="GRTES">#REF!</definedName>
    <definedName name="gsfdgs">#REF!,#REF!,#REF!,#REF!,#REF!</definedName>
    <definedName name="HAR">#REF!</definedName>
    <definedName name="hhh">[25]PAG_33!#REF!</definedName>
    <definedName name="HO">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'[26]CD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'[8]Cdrs 1-2'!$A$69:$S$114</definedName>
    <definedName name="JET">#N/A</definedName>
    <definedName name="jhgfjh">#REF!,#REF!,#REF!</definedName>
    <definedName name="kghiog">#REF!,#REF!</definedName>
    <definedName name="Libor">[28]Resumen!$K$3:$R$26</definedName>
    <definedName name="LTP">[6]LTP!$A$2:$L$1000</definedName>
    <definedName name="MaleData">#REF!</definedName>
    <definedName name="Maximum">#REF!</definedName>
    <definedName name="Maximum_used">#REF!</definedName>
    <definedName name="MENU">[29]Menu!$A$3:$K$12</definedName>
    <definedName name="Meses">[6]Pre!$A$68:$C$79</definedName>
    <definedName name="Meses1">'[29]Curva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'[26]CD 6'!#REF!</definedName>
    <definedName name="OCT">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>#REF!</definedName>
    <definedName name="pegado" hidden="1">#REF!</definedName>
    <definedName name="pgraficos" hidden="1">[4]Hoja3!$A$368:$A$408</definedName>
    <definedName name="POBLA">[10]IECE4001!$G$3:$G$30</definedName>
    <definedName name="pobr1">#REF!</definedName>
    <definedName name="porcentajes">#REF!</definedName>
    <definedName name="PR">#REF!</definedName>
    <definedName name="PR_2">'[26]CD 6'!#REF!</definedName>
    <definedName name="PreCuadro">[6]Pre!$A$2:$J$32</definedName>
    <definedName name="PreCuadroA">[6]Pre!$A$34:$J$64</definedName>
    <definedName name="presenta">[3]Data!#REF!</definedName>
    <definedName name="Print_Area_MI">'[31]Uso mayor2'!#REF!</definedName>
    <definedName name="Proms">[21]CotizInternac!$A$137:$H$152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[6]SOB!$B$8:$B$33</definedName>
    <definedName name="RedsCDBCRP">[6]CDMP!$H$3:$H$1801</definedName>
    <definedName name="rentames">'[30]Sol traspaso'!#REF!</definedName>
    <definedName name="ResEMBIe">[6]EXT!$S$312:$AA$327</definedName>
    <definedName name="ResEMBIf">[6]EXT!$S$330:$AA$345</definedName>
    <definedName name="ResEMBIp">[6]EXT!$S$293:$AA$309</definedName>
    <definedName name="rfd">[13]PAG_35!#REF!</definedName>
    <definedName name="RO">#REF!</definedName>
    <definedName name="RO_2">'[26]CD 6'!#REF!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[32]PAG42!#REF!</definedName>
    <definedName name="Tab_Títulos">[14]Titles!$A$5:$E$19</definedName>
    <definedName name="tabla">#REF!</definedName>
    <definedName name="Tabla_de_Meses">[14]Inputs!$E$52:$H$63</definedName>
    <definedName name="TablaMeses">[33]Meses!$A$1:$C$14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>#REF!</definedName>
    <definedName name="TITL">#REF!</definedName>
    <definedName name="UN">#REF!</definedName>
    <definedName name="UN_2">'[26]CD 6'!#REF!</definedName>
    <definedName name="uno">#REF!</definedName>
    <definedName name="VOLUMEN">#REF!</definedName>
    <definedName name="x">#REF!</definedName>
    <definedName name="xCol">[34]Dat!$E$1</definedName>
    <definedName name="xCurrent">[34]Dat!$C$1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[35]SERIES!$V$1</definedName>
    <definedName name="xxFechaFin">[36]Tabla!$AP$3</definedName>
    <definedName name="xxFechaInicio">[36]Tabla!$AP$2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[35]SERIES!$U$1</definedName>
    <definedName name="xxPromD">[6]SerM!$V$1</definedName>
    <definedName name="xxReal">[14]Titles!$A$32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[21]Empresas!$H$1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[37]PAG_33!#REF!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6" i="1"/>
</calcChain>
</file>

<file path=xl/sharedStrings.xml><?xml version="1.0" encoding="utf-8"?>
<sst xmlns="http://schemas.openxmlformats.org/spreadsheetml/2006/main" count="32" uniqueCount="32">
  <si>
    <t xml:space="preserve">CUADRO </t>
  </si>
  <si>
    <t>PERÚ: Índice de dependencia demográfica, según departamento</t>
  </si>
  <si>
    <t>(Porcentaje)</t>
  </si>
  <si>
    <t>Departamento</t>
  </si>
  <si>
    <t>Nacional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</si>
  <si>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</si>
  <si>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</si>
  <si>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</si>
  <si>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</si>
  <si>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</si>
  <si>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</si>
  <si>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</si>
  <si>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</si>
  <si>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</si>
  <si>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</si>
  <si>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</si>
  <si>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</si>
  <si>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</si>
  <si>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</si>
  <si>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</si>
  <si>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</si>
  <si>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</si>
  <si>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</si>
  <si>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</si>
  <si>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</si>
  <si>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</si>
  <si>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</si>
  <si>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</si>
  <si>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</si>
  <si>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</si>
  <si>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Calibri Light"/>
        <family val="1"/>
        <scheme val="major"/>
      </rPr>
      <t>Nota técnica:</t>
    </r>
    <r>
      <rPr>
        <sz val="8"/>
        <rFont val="Calibri Light"/>
        <family val="1"/>
        <scheme val="major"/>
      </rPr>
      <t xml:space="preserve"> El índice de dependencia demográfica es la relación entre las personas en edades "dependientes" (menores de 15 años y mayores de 64 años de edad ) con  las personas en edades "econónicamente productivos" de 15 a 64 años, expresado en porcentaje.</t>
    </r>
  </si>
  <si>
    <t>Fuente: Instituto Nacional de Estadística e Informática -  PERÚ, Estimaciones y Proyecciones de Población por Departamento, Sexo y Grupo Quinquenales de Edad 1995-2025. Boletín de Análisis Demográfico Nº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</si>
</sst>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9"/>
      <name val="Calibri Light"/>
      <family val="1"/>
      <scheme val="major"/>
    </font>
    <font>
      <sz val="8"/>
      <name val="Calibri Light"/>
      <family val="1"/>
      <scheme val="major"/>
    </font>
    <font>
      <b/>
      <sz val="8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sz val="8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2" borderId="0" xfId="0" applyFont="1" applyFill="1" applyAlignment="1">
      <alignment horizontal="right" vertical="center" textRotation="90"/>
    </xf>
    <xf numFmtId="164" fontId="2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165" fontId="8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165" fontId="9" fillId="0" borderId="0" xfId="0" applyNumberFormat="1" applyFont="1" applyFill="1" applyBorder="1" applyAlignment="1">
      <alignment horizontal="center"/>
    </xf>
    <xf numFmtId="0" fontId="10" fillId="0" borderId="3" xfId="0" applyFont="1" applyFill="1" applyBorder="1"/>
    <xf numFmtId="165" fontId="10" fillId="0" borderId="3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3%20CAP-III-POB%20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3.10"/>
      <sheetName val="3.11"/>
      <sheetName val="3.12"/>
      <sheetName val="3.13"/>
      <sheetName val="3.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tabSelected="1" zoomScaleNormal="100" zoomScaleSheetLayoutView="100" workbookViewId="0">
      <selection activeCell="R15" sqref="R15"/>
    </sheetView>
  </sheetViews>
  <sheetFormatPr baseColWidth="10" defaultRowHeight="15" x14ac:dyDescent="0.25"/>
  <cols>
    <col min="1" max="1" width="3.42578125" customWidth="1"/>
    <col min="2" max="2" width="18.140625" customWidth="1"/>
    <col min="3" max="12" width="8.42578125" customWidth="1"/>
  </cols>
  <sheetData>
    <row r="1" spans="1:12" ht="57.75" customHeight="1" x14ac:dyDescent="0.25">
      <c r="A1" s="1" t="s">
        <v>0</v>
      </c>
      <c r="B1" s="2">
        <v>3.4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C2" s="4" t="s">
        <v>2</v>
      </c>
      <c r="D2" s="4"/>
      <c r="E2" s="4"/>
      <c r="F2" s="4"/>
      <c r="G2" s="4"/>
      <c r="H2" s="4"/>
      <c r="I2" s="4"/>
      <c r="J2" s="4"/>
      <c r="K2" s="4"/>
      <c r="L2" s="4"/>
    </row>
    <row r="3" spans="1:12" ht="6.75" customHeight="1" thickBot="1" x14ac:dyDescent="0.3"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30" customHeight="1" thickBot="1" x14ac:dyDescent="0.3">
      <c r="B4" s="6" t="s">
        <v>3</v>
      </c>
      <c r="C4" s="6">
        <v>1995</v>
      </c>
      <c r="D4" s="6">
        <v>2000</v>
      </c>
      <c r="E4" s="6">
        <v>2005</v>
      </c>
      <c r="F4" s="6">
        <v>2010</v>
      </c>
      <c r="G4" s="6">
        <v>2013</v>
      </c>
      <c r="H4" s="6">
        <v>2015</v>
      </c>
      <c r="I4" s="6">
        <v>2016</v>
      </c>
      <c r="J4" s="6">
        <v>2017</v>
      </c>
      <c r="K4" s="6">
        <v>2018</v>
      </c>
      <c r="L4" s="6">
        <v>2020</v>
      </c>
    </row>
    <row r="5" spans="1:12" s="7" customFormat="1" ht="6.2" customHeight="1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s="7" customFormat="1" ht="17.100000000000001" customHeight="1" x14ac:dyDescent="0.25">
      <c r="B6" s="9" t="s">
        <v>4</v>
      </c>
      <c r="C6" s="10">
        <v>67.912214018227289</v>
      </c>
      <c r="D6" s="10">
        <v>63.608259048670632</v>
      </c>
      <c r="E6" s="10">
        <v>59.435591765440577</v>
      </c>
      <c r="F6" s="10">
        <v>55.80208616199657</v>
      </c>
      <c r="G6" s="10">
        <f>((8754463+1907854)/19812827)*100</f>
        <v>53.815222835186518</v>
      </c>
      <c r="H6" s="10">
        <v>52.632941057149083</v>
      </c>
      <c r="I6" s="10">
        <v>52.100018654681556</v>
      </c>
      <c r="J6" s="10">
        <v>51.595360934984555</v>
      </c>
      <c r="K6" s="10">
        <v>51.121294608061397</v>
      </c>
      <c r="L6" s="10">
        <v>50.273328839771523</v>
      </c>
    </row>
    <row r="7" spans="1:12" s="7" customFormat="1" ht="17.100000000000001" customHeight="1" x14ac:dyDescent="0.25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s="7" customFormat="1" ht="17.100000000000001" customHeight="1" x14ac:dyDescent="0.25">
      <c r="B8" s="11" t="s">
        <v>5</v>
      </c>
      <c r="C8" s="12">
        <v>79.358602018213148</v>
      </c>
      <c r="D8" s="12">
        <v>69.561045603193676</v>
      </c>
      <c r="E8" s="12">
        <v>59.18537618345723</v>
      </c>
      <c r="F8" s="12">
        <v>59.510485732148787</v>
      </c>
      <c r="G8" s="12">
        <f>((134891+20241)/264272)*100</f>
        <v>58.701640733789432</v>
      </c>
      <c r="H8" s="12">
        <v>57.814571267470996</v>
      </c>
      <c r="I8" s="12">
        <v>57.270696832310584</v>
      </c>
      <c r="J8" s="12">
        <v>56.648739111682886</v>
      </c>
      <c r="K8" s="12">
        <v>55.975605289183548</v>
      </c>
      <c r="L8" s="12">
        <v>54.570518850857518</v>
      </c>
    </row>
    <row r="9" spans="1:12" s="7" customFormat="1" ht="17.100000000000001" customHeight="1" x14ac:dyDescent="0.25">
      <c r="B9" s="11" t="s">
        <v>6</v>
      </c>
      <c r="C9" s="12">
        <v>74.915748435451462</v>
      </c>
      <c r="D9" s="12">
        <v>70.596335047892779</v>
      </c>
      <c r="E9" s="12">
        <v>64.583583211241091</v>
      </c>
      <c r="F9" s="12">
        <v>60.650884593409401</v>
      </c>
      <c r="G9" s="12">
        <f>((339882+78956)/717124)*100</f>
        <v>58.405240934622185</v>
      </c>
      <c r="H9" s="12">
        <v>57.009016200729391</v>
      </c>
      <c r="I9" s="12">
        <v>56.353455746939659</v>
      </c>
      <c r="J9" s="12">
        <v>55.717588523628891</v>
      </c>
      <c r="K9" s="12">
        <v>55.975605289183548</v>
      </c>
      <c r="L9" s="12">
        <v>53.962465534110116</v>
      </c>
    </row>
    <row r="10" spans="1:12" s="7" customFormat="1" ht="17.100000000000001" customHeight="1" x14ac:dyDescent="0.25">
      <c r="B10" s="11" t="s">
        <v>7</v>
      </c>
      <c r="C10" s="12">
        <v>92.203905872086949</v>
      </c>
      <c r="D10" s="12">
        <v>81.420980036925414</v>
      </c>
      <c r="E10" s="12">
        <v>67.882481952640944</v>
      </c>
      <c r="F10" s="12">
        <v>65.90474493073269</v>
      </c>
      <c r="G10" s="12">
        <f>((151586+26647)/276091)*100</f>
        <v>64.555889181465531</v>
      </c>
      <c r="H10" s="12">
        <v>63.444652239736399</v>
      </c>
      <c r="I10" s="12">
        <v>62.77898454746137</v>
      </c>
      <c r="J10" s="12">
        <v>62.053014917010998</v>
      </c>
      <c r="K10" s="12">
        <v>55.105032013683285</v>
      </c>
      <c r="L10" s="12">
        <v>59.63840411770127</v>
      </c>
    </row>
    <row r="11" spans="1:12" s="7" customFormat="1" ht="17.100000000000001" customHeight="1" x14ac:dyDescent="0.25">
      <c r="B11" s="11" t="s">
        <v>8</v>
      </c>
      <c r="C11" s="12">
        <v>58.400367548868736</v>
      </c>
      <c r="D11" s="12">
        <v>54.391890449330248</v>
      </c>
      <c r="E11" s="12">
        <v>51.408758971025357</v>
      </c>
      <c r="F11" s="12">
        <v>49.150583357923047</v>
      </c>
      <c r="G11" s="12">
        <f>((316141+92192)/850829)*100</f>
        <v>47.992369794635586</v>
      </c>
      <c r="H11" s="12">
        <v>47.427755297448542</v>
      </c>
      <c r="I11" s="12">
        <v>47.25096409755038</v>
      </c>
      <c r="J11" s="12">
        <v>47.129881996629116</v>
      </c>
      <c r="K11" s="12">
        <v>61.283088299109544</v>
      </c>
      <c r="L11" s="12">
        <v>46.980749001086572</v>
      </c>
    </row>
    <row r="12" spans="1:12" s="7" customFormat="1" ht="17.100000000000001" customHeight="1" x14ac:dyDescent="0.25">
      <c r="B12" s="11" t="s">
        <v>9</v>
      </c>
      <c r="C12" s="12">
        <v>91.311800199162406</v>
      </c>
      <c r="D12" s="12">
        <v>87.729309976851482</v>
      </c>
      <c r="E12" s="12">
        <v>79.281048817383351</v>
      </c>
      <c r="F12" s="12">
        <v>70.457921083859205</v>
      </c>
      <c r="G12" s="12">
        <f>((231772+35866)/405971)*100</f>
        <v>65.925398612216142</v>
      </c>
      <c r="H12" s="12">
        <v>63.309603308607308</v>
      </c>
      <c r="I12" s="12">
        <v>62.172261086922589</v>
      </c>
      <c r="J12" s="12">
        <v>61.127433356767149</v>
      </c>
      <c r="K12" s="12">
        <v>47.052377239979876</v>
      </c>
      <c r="L12" s="12">
        <v>58.26517659683055</v>
      </c>
    </row>
    <row r="13" spans="1:12" s="7" customFormat="1" ht="17.100000000000001" customHeight="1" x14ac:dyDescent="0.25">
      <c r="B13" s="11" t="s">
        <v>10</v>
      </c>
      <c r="C13" s="12">
        <v>83.927518176957292</v>
      </c>
      <c r="D13" s="12">
        <v>75.946227926358361</v>
      </c>
      <c r="E13" s="12">
        <v>67.241462351780925</v>
      </c>
      <c r="F13" s="12">
        <v>62.648182571984457</v>
      </c>
      <c r="G13" s="12">
        <f>((486934+80716)/952114)*100</f>
        <v>59.619961475201499</v>
      </c>
      <c r="H13" s="12">
        <v>57.61213375067743</v>
      </c>
      <c r="I13" s="12">
        <v>56.626258727226499</v>
      </c>
      <c r="J13" s="12">
        <v>55.631939754803348</v>
      </c>
      <c r="K13" s="12">
        <v>60.146755434635722</v>
      </c>
      <c r="L13" s="12">
        <v>52.87485807111343</v>
      </c>
    </row>
    <row r="14" spans="1:12" s="7" customFormat="1" ht="17.100000000000001" customHeight="1" x14ac:dyDescent="0.25">
      <c r="B14" s="11" t="s">
        <v>11</v>
      </c>
      <c r="C14" s="12">
        <v>50.625857246228115</v>
      </c>
      <c r="D14" s="12">
        <v>48.143885054190669</v>
      </c>
      <c r="E14" s="12">
        <v>47.01900833734711</v>
      </c>
      <c r="F14" s="12">
        <v>45.921485277908261</v>
      </c>
      <c r="G14" s="12">
        <f>((237632+68861)/676307)*100</f>
        <v>45.318620094128846</v>
      </c>
      <c r="H14" s="12">
        <v>44.990836852928979</v>
      </c>
      <c r="I14" s="12">
        <v>44.862347828915091</v>
      </c>
      <c r="J14" s="12">
        <v>44.749835211618937</v>
      </c>
      <c r="K14" s="12">
        <v>54.657539886979777</v>
      </c>
      <c r="L14" s="12">
        <v>44.533539677894005</v>
      </c>
    </row>
    <row r="15" spans="1:12" s="7" customFormat="1" ht="17.100000000000001" customHeight="1" x14ac:dyDescent="0.25">
      <c r="B15" s="11" t="s">
        <v>12</v>
      </c>
      <c r="C15" s="12">
        <v>76.570916906585424</v>
      </c>
      <c r="D15" s="12">
        <v>69.7029150413357</v>
      </c>
      <c r="E15" s="12">
        <v>61.422213225513033</v>
      </c>
      <c r="F15" s="12">
        <v>58.008956892630081</v>
      </c>
      <c r="G15" s="12">
        <f>((387109+79735)/833765)*100</f>
        <v>55.992276001031463</v>
      </c>
      <c r="H15" s="12">
        <v>54.712536174582681</v>
      </c>
      <c r="I15" s="12">
        <v>54.100197574649009</v>
      </c>
      <c r="J15" s="12">
        <v>53.498370224203676</v>
      </c>
      <c r="K15" s="12">
        <v>44.65518615084936</v>
      </c>
      <c r="L15" s="12">
        <v>51.837178259449161</v>
      </c>
    </row>
    <row r="16" spans="1:12" s="7" customFormat="1" ht="17.100000000000001" customHeight="1" x14ac:dyDescent="0.25">
      <c r="B16" s="11" t="s">
        <v>13</v>
      </c>
      <c r="C16" s="12">
        <v>102.27315724368768</v>
      </c>
      <c r="D16" s="12">
        <v>100.85926185578423</v>
      </c>
      <c r="E16" s="12">
        <v>91.755024729032939</v>
      </c>
      <c r="F16" s="12">
        <v>81.735625596943649</v>
      </c>
      <c r="G16" s="12">
        <f>((191199+21133)/275140)*100</f>
        <v>77.172348622519451</v>
      </c>
      <c r="H16" s="12">
        <v>74.554412148484616</v>
      </c>
      <c r="I16" s="12">
        <v>73.368571130507348</v>
      </c>
      <c r="J16" s="12">
        <v>72.276378409352148</v>
      </c>
      <c r="K16" s="12">
        <v>52.914679899724185</v>
      </c>
      <c r="L16" s="12">
        <v>69.07798887996907</v>
      </c>
    </row>
    <row r="17" spans="2:12" s="7" customFormat="1" ht="17.100000000000001" customHeight="1" x14ac:dyDescent="0.25">
      <c r="B17" s="11" t="s">
        <v>14</v>
      </c>
      <c r="C17" s="12">
        <v>80.894884334589506</v>
      </c>
      <c r="D17" s="12">
        <v>72.952162743872805</v>
      </c>
      <c r="E17" s="12">
        <v>64.965495306608418</v>
      </c>
      <c r="F17" s="12">
        <v>64.114512527908701</v>
      </c>
      <c r="G17" s="12">
        <f>((281645+44778)/521291)*100</f>
        <v>62.618192142200805</v>
      </c>
      <c r="H17" s="12">
        <v>61.378928812542199</v>
      </c>
      <c r="I17" s="12">
        <v>60.711325236858059</v>
      </c>
      <c r="J17" s="12">
        <v>59.99526903251715</v>
      </c>
      <c r="K17" s="12">
        <v>71.226979110564628</v>
      </c>
      <c r="L17" s="12">
        <v>57.83282074593896</v>
      </c>
    </row>
    <row r="18" spans="2:12" s="7" customFormat="1" ht="17.100000000000001" customHeight="1" x14ac:dyDescent="0.25">
      <c r="B18" s="11" t="s">
        <v>15</v>
      </c>
      <c r="C18" s="12">
        <v>65.022525030074107</v>
      </c>
      <c r="D18" s="12">
        <v>62.121862420080511</v>
      </c>
      <c r="E18" s="12">
        <v>59.222077141682441</v>
      </c>
      <c r="F18" s="12">
        <v>54.591056804618674</v>
      </c>
      <c r="G18" s="12">
        <f>((212334+52786)/506387)*100</f>
        <v>52.355214490103421</v>
      </c>
      <c r="H18" s="12">
        <v>51.089161741814252</v>
      </c>
      <c r="I18" s="12">
        <v>50.520342198843423</v>
      </c>
      <c r="J18" s="12">
        <v>49.985797684275049</v>
      </c>
      <c r="K18" s="12">
        <v>59.260206302228411</v>
      </c>
      <c r="L18" s="12">
        <v>48.678183082905939</v>
      </c>
    </row>
    <row r="19" spans="2:12" s="7" customFormat="1" ht="17.100000000000001" customHeight="1" x14ac:dyDescent="0.25">
      <c r="B19" s="11" t="s">
        <v>16</v>
      </c>
      <c r="C19" s="12">
        <v>78.098976082477449</v>
      </c>
      <c r="D19" s="12">
        <v>74.474562796934805</v>
      </c>
      <c r="E19" s="12">
        <v>70.02574800042845</v>
      </c>
      <c r="F19" s="12">
        <v>63.847324324426367</v>
      </c>
      <c r="G19" s="12">
        <f>((427546+77283)/826424)*100</f>
        <v>61.085955877370459</v>
      </c>
      <c r="H19" s="12">
        <v>59.649282467432698</v>
      </c>
      <c r="I19" s="12">
        <v>59.083505317376328</v>
      </c>
      <c r="J19" s="12">
        <v>58.613784370058774</v>
      </c>
      <c r="K19" s="12">
        <v>49.4940679373397</v>
      </c>
      <c r="L19" s="12">
        <v>57.453226620065934</v>
      </c>
    </row>
    <row r="20" spans="2:12" s="7" customFormat="1" ht="17.100000000000001" customHeight="1" x14ac:dyDescent="0.25">
      <c r="B20" s="11" t="s">
        <v>17</v>
      </c>
      <c r="C20" s="12">
        <v>69.371273109926676</v>
      </c>
      <c r="D20" s="12">
        <v>65.727559783153865</v>
      </c>
      <c r="E20" s="12">
        <v>61.73388091970817</v>
      </c>
      <c r="F20" s="12">
        <v>56.801643671836501</v>
      </c>
      <c r="G20" s="12">
        <f>((522636+118042)/1173598)*100</f>
        <v>54.590924660744136</v>
      </c>
      <c r="H20" s="12">
        <v>53.325709536644105</v>
      </c>
      <c r="I20" s="12">
        <v>52.734966104514122</v>
      </c>
      <c r="J20" s="12">
        <v>52.175607667800016</v>
      </c>
      <c r="K20" s="12">
        <v>58.206294375738764</v>
      </c>
      <c r="L20" s="12">
        <v>50.656463327678949</v>
      </c>
    </row>
    <row r="21" spans="2:12" s="7" customFormat="1" ht="17.100000000000001" customHeight="1" x14ac:dyDescent="0.25">
      <c r="B21" s="11" t="s">
        <v>18</v>
      </c>
      <c r="C21" s="12">
        <v>68.064899624435981</v>
      </c>
      <c r="D21" s="12">
        <v>63.401156132081162</v>
      </c>
      <c r="E21" s="12">
        <v>59.27724915170738</v>
      </c>
      <c r="F21" s="12">
        <v>55.645420108550645</v>
      </c>
      <c r="G21" s="12">
        <f>((347654+84728)/807500)*100</f>
        <v>53.545758513931887</v>
      </c>
      <c r="H21" s="12">
        <v>52.327475374339052</v>
      </c>
      <c r="I21" s="12">
        <v>51.807833407198842</v>
      </c>
      <c r="J21" s="12">
        <v>51.325766974094321</v>
      </c>
      <c r="K21" s="12">
        <v>51.64491974572185</v>
      </c>
      <c r="L21" s="12">
        <v>50.202987703761814</v>
      </c>
    </row>
    <row r="22" spans="2:12" s="7" customFormat="1" ht="17.100000000000001" customHeight="1" x14ac:dyDescent="0.25">
      <c r="B22" s="11" t="s">
        <v>19</v>
      </c>
      <c r="C22" s="12">
        <v>54.349679639880378</v>
      </c>
      <c r="D22" s="12">
        <v>52.573811832638249</v>
      </c>
      <c r="E22" s="12">
        <v>51.564029730676189</v>
      </c>
      <c r="F22" s="12">
        <v>48.615604331559638</v>
      </c>
      <c r="G22" s="12">
        <f>((2384859+682854)/6473283)*100</f>
        <v>47.390373632668307</v>
      </c>
      <c r="H22" s="12">
        <v>46.777351092969546</v>
      </c>
      <c r="I22" s="12">
        <v>46.528256436832578</v>
      </c>
      <c r="J22" s="12">
        <v>46.313430596707043</v>
      </c>
      <c r="K22" s="12">
        <v>50.891823702307661</v>
      </c>
      <c r="L22" s="12">
        <v>45.87367116994794</v>
      </c>
    </row>
    <row r="23" spans="2:12" s="7" customFormat="1" ht="17.100000000000001" customHeight="1" x14ac:dyDescent="0.25">
      <c r="B23" s="11" t="s">
        <v>20</v>
      </c>
      <c r="C23" s="12">
        <v>83.633609846957384</v>
      </c>
      <c r="D23" s="12">
        <v>75.944680365059753</v>
      </c>
      <c r="E23" s="12">
        <v>69.295654596408625</v>
      </c>
      <c r="F23" s="12">
        <v>66.66740110504729</v>
      </c>
      <c r="G23" s="12">
        <f>((356580+39196)/622384)*100</f>
        <v>63.590323658705884</v>
      </c>
      <c r="H23" s="12">
        <v>61.257951407205134</v>
      </c>
      <c r="I23" s="12">
        <v>60.06040222390007</v>
      </c>
      <c r="J23" s="12">
        <v>58.812281509498476</v>
      </c>
      <c r="K23" s="12">
        <v>46.13266677356598</v>
      </c>
      <c r="L23" s="12">
        <v>55.153091054118995</v>
      </c>
    </row>
    <row r="24" spans="2:12" s="7" customFormat="1" ht="17.100000000000001" customHeight="1" x14ac:dyDescent="0.25">
      <c r="B24" s="11" t="s">
        <v>21</v>
      </c>
      <c r="C24" s="12">
        <v>61.417288475803986</v>
      </c>
      <c r="D24" s="12">
        <v>56.018648345485133</v>
      </c>
      <c r="E24" s="12">
        <v>51.826302801148749</v>
      </c>
      <c r="F24" s="12">
        <v>50.740123395362723</v>
      </c>
      <c r="G24" s="12">
        <f>((39067+3644)/88165)*100</f>
        <v>48.444394033913682</v>
      </c>
      <c r="H24" s="12">
        <v>46.700426268388831</v>
      </c>
      <c r="I24" s="12">
        <v>45.820231015909584</v>
      </c>
      <c r="J24" s="12">
        <v>44.901272664932129</v>
      </c>
      <c r="K24" s="12">
        <v>57.553909081388369</v>
      </c>
      <c r="L24" s="12">
        <v>42.422495397147159</v>
      </c>
    </row>
    <row r="25" spans="2:12" s="7" customFormat="1" ht="17.100000000000001" customHeight="1" x14ac:dyDescent="0.25">
      <c r="B25" s="11" t="s">
        <v>22</v>
      </c>
      <c r="C25" s="12">
        <v>54.510886435191338</v>
      </c>
      <c r="D25" s="12">
        <v>50.000493004269423</v>
      </c>
      <c r="E25" s="12">
        <v>47.284661195439028</v>
      </c>
      <c r="F25" s="12">
        <v>44.993773455435729</v>
      </c>
      <c r="G25" s="12">
        <f>((41618+12513)/122605)*100</f>
        <v>44.150727947473598</v>
      </c>
      <c r="H25" s="12">
        <v>43.734221068308337</v>
      </c>
      <c r="I25" s="12">
        <v>43.545555459333499</v>
      </c>
      <c r="J25" s="12">
        <v>43.368542316943127</v>
      </c>
      <c r="K25" s="12">
        <v>43.999058675870721</v>
      </c>
      <c r="L25" s="12">
        <v>43.024842613186564</v>
      </c>
    </row>
    <row r="26" spans="2:12" s="7" customFormat="1" ht="17.100000000000001" customHeight="1" x14ac:dyDescent="0.25">
      <c r="B26" s="11" t="s">
        <v>23</v>
      </c>
      <c r="C26" s="12">
        <v>81.5899849746135</v>
      </c>
      <c r="D26" s="12">
        <v>78.671889622717188</v>
      </c>
      <c r="E26" s="12">
        <v>73.0384494189028</v>
      </c>
      <c r="F26" s="12">
        <v>63.878073885122291</v>
      </c>
      <c r="G26" s="12">
        <f>((97138+13896)/190954)*100</f>
        <v>58.146988279899873</v>
      </c>
      <c r="H26" s="12">
        <v>56.944272445820431</v>
      </c>
      <c r="I26" s="12">
        <v>55.824032719170624</v>
      </c>
      <c r="J26" s="12">
        <v>54.774986327076405</v>
      </c>
      <c r="K26" s="12">
        <v>43.214780600461893</v>
      </c>
      <c r="L26" s="12">
        <v>52.172987924889625</v>
      </c>
    </row>
    <row r="27" spans="2:12" s="7" customFormat="1" ht="17.100000000000001" customHeight="1" x14ac:dyDescent="0.25">
      <c r="B27" s="11" t="s">
        <v>24</v>
      </c>
      <c r="C27" s="12">
        <v>76.587913624579159</v>
      </c>
      <c r="D27" s="12">
        <v>71.299372835505324</v>
      </c>
      <c r="E27" s="12">
        <v>65.849908893947074</v>
      </c>
      <c r="F27" s="12">
        <v>60.562837141988666</v>
      </c>
      <c r="G27" s="12">
        <f>((564435+102130)/1148057)*100</f>
        <v>58.060270526637616</v>
      </c>
      <c r="H27" s="12">
        <v>56.682854962947602</v>
      </c>
      <c r="I27" s="12">
        <v>56.100775037542462</v>
      </c>
      <c r="J27" s="12">
        <v>55.582542417088774</v>
      </c>
      <c r="K27" s="12">
        <v>53.806307198605438</v>
      </c>
      <c r="L27" s="12">
        <v>54.245040919114949</v>
      </c>
    </row>
    <row r="28" spans="2:12" s="7" customFormat="1" ht="17.100000000000001" customHeight="1" x14ac:dyDescent="0.25">
      <c r="B28" s="11" t="s">
        <v>25</v>
      </c>
      <c r="C28" s="12">
        <v>79.740977540457621</v>
      </c>
      <c r="D28" s="12">
        <v>76.00075349498006</v>
      </c>
      <c r="E28" s="12">
        <v>71.088940019041573</v>
      </c>
      <c r="F28" s="12">
        <v>66.613449819099685</v>
      </c>
      <c r="G28" s="12">
        <f>((448676+89460)/851548)*100</f>
        <v>63.195028348372603</v>
      </c>
      <c r="H28" s="12">
        <v>60.987481349394081</v>
      </c>
      <c r="I28" s="12">
        <v>59.994312698579741</v>
      </c>
      <c r="J28" s="12">
        <v>59.03752828481332</v>
      </c>
      <c r="K28" s="12">
        <v>55.11132334605373</v>
      </c>
      <c r="L28" s="12">
        <v>56.45077365466247</v>
      </c>
    </row>
    <row r="29" spans="2:12" s="7" customFormat="1" ht="17.100000000000001" customHeight="1" x14ac:dyDescent="0.25">
      <c r="B29" s="11" t="s">
        <v>26</v>
      </c>
      <c r="C29" s="12">
        <v>70.590069442218422</v>
      </c>
      <c r="D29" s="12">
        <v>62.200461083521773</v>
      </c>
      <c r="E29" s="12">
        <v>56.557357513514681</v>
      </c>
      <c r="F29" s="12">
        <v>55.015780115866043</v>
      </c>
      <c r="G29" s="12">
        <f>((250591+33784)/533686)*100</f>
        <v>53.285077742342878</v>
      </c>
      <c r="H29" s="12">
        <v>52.0770668022016</v>
      </c>
      <c r="I29" s="12">
        <v>51.524794248381824</v>
      </c>
      <c r="J29" s="12">
        <v>50.979997585221561</v>
      </c>
      <c r="K29" s="12">
        <v>58.123964915098625</v>
      </c>
      <c r="L29" s="12">
        <v>49.411998536886003</v>
      </c>
    </row>
    <row r="30" spans="2:12" s="7" customFormat="1" ht="17.100000000000001" customHeight="1" x14ac:dyDescent="0.25">
      <c r="B30" s="11" t="s">
        <v>27</v>
      </c>
      <c r="C30" s="12">
        <v>54.172664669493834</v>
      </c>
      <c r="D30" s="12">
        <v>50.696817270313566</v>
      </c>
      <c r="E30" s="12">
        <v>48.384983849838498</v>
      </c>
      <c r="F30" s="12">
        <v>46.668774891953454</v>
      </c>
      <c r="G30" s="12">
        <f>((87104+17411)/228761)*100</f>
        <v>45.687420495626441</v>
      </c>
      <c r="H30" s="12">
        <v>45.107927411652341</v>
      </c>
      <c r="I30" s="12">
        <v>44.857136876478343</v>
      </c>
      <c r="J30" s="12">
        <v>44.623678122934571</v>
      </c>
      <c r="K30" s="12">
        <v>50.446469318903951</v>
      </c>
      <c r="L30" s="12">
        <v>44.029622327252781</v>
      </c>
    </row>
    <row r="31" spans="2:12" s="7" customFormat="1" ht="17.100000000000001" customHeight="1" x14ac:dyDescent="0.25">
      <c r="B31" s="11" t="s">
        <v>28</v>
      </c>
      <c r="C31" s="12">
        <v>60.57100331506664</v>
      </c>
      <c r="D31" s="12">
        <v>52.543547681720291</v>
      </c>
      <c r="E31" s="12">
        <v>46.669069675233395</v>
      </c>
      <c r="F31" s="12">
        <v>45.097114408306311</v>
      </c>
      <c r="G31" s="12">
        <f>((60923+10040)/160517)*100</f>
        <v>44.209024589295836</v>
      </c>
      <c r="H31" s="12">
        <v>43.659715926261711</v>
      </c>
      <c r="I31" s="12">
        <v>43.401242147174173</v>
      </c>
      <c r="J31" s="12">
        <v>43.151591442503957</v>
      </c>
      <c r="K31" s="12">
        <v>44.406931702344551</v>
      </c>
      <c r="L31" s="12">
        <v>42.445965703664243</v>
      </c>
    </row>
    <row r="32" spans="2:12" s="7" customFormat="1" ht="17.100000000000001" customHeight="1" x14ac:dyDescent="0.25">
      <c r="B32" s="11" t="s">
        <v>29</v>
      </c>
      <c r="C32" s="12">
        <v>75.803910185972256</v>
      </c>
      <c r="D32" s="12">
        <v>67.572383647285633</v>
      </c>
      <c r="E32" s="12">
        <v>62.744689475937363</v>
      </c>
      <c r="F32" s="12">
        <v>59.887670205777454</v>
      </c>
      <c r="G32" s="12">
        <f>((153402+21321)/308985)*100</f>
        <v>56.547405213845337</v>
      </c>
      <c r="H32" s="12">
        <v>54.251934678528954</v>
      </c>
      <c r="I32" s="12">
        <v>53.193953766976762</v>
      </c>
      <c r="J32" s="12">
        <v>52.136564868312455</v>
      </c>
      <c r="K32" s="12">
        <v>42.91190632459967</v>
      </c>
      <c r="L32" s="12">
        <v>49.386985763447619</v>
      </c>
    </row>
    <row r="33" spans="2:12" s="7" customFormat="1" ht="4.5" customHeight="1" thickBot="1" x14ac:dyDescent="0.3"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2:12" s="7" customFormat="1" ht="31.5" customHeight="1" x14ac:dyDescent="0.25">
      <c r="B34" s="15" t="s">
        <v>30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2" s="7" customFormat="1" ht="22.5" customHeight="1" x14ac:dyDescent="0.25">
      <c r="B35" s="17" t="s">
        <v>31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</row>
  </sheetData>
  <mergeCells count="4">
    <mergeCell ref="C1:L1"/>
    <mergeCell ref="C2:L2"/>
    <mergeCell ref="B34:L34"/>
    <mergeCell ref="B35:L35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3.4</vt:lpstr>
      <vt:lpstr>'3.4'!Área_de_impresión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2019-11-07T22:14:11Z</dcterms:created>
  <dcterms:modified xsi:type="dcterms:W3CDTF">2019-11-07T22:14:34Z</dcterms:modified>
</cp:coreProperties>
</file>